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F:\N5 ExamPaper TWO Computer Prac Office 2016\ExamPaper Two Files Memo\"/>
    </mc:Choice>
  </mc:AlternateContent>
  <xr:revisionPtr revIDLastSave="0" documentId="8_{462413D4-DC57-4638-9EE4-3AB13E328022}" xr6:coauthVersionLast="45" xr6:coauthVersionMax="45" xr10:uidLastSave="{00000000-0000-0000-0000-000000000000}"/>
  <bookViews>
    <workbookView xWindow="1812" yWindow="792" windowWidth="18900" windowHeight="11568" tabRatio="500" activeTab="2" xr2:uid="{00000000-000D-0000-FFFF-FFFF00000000}"/>
  </bookViews>
  <sheets>
    <sheet name="QUEST8A answer" sheetId="1" r:id="rId1"/>
    <sheet name=" QUEST8B" sheetId="4" r:id="rId2"/>
    <sheet name="Green Earth QUEST8C" sheetId="8" r:id="rId3"/>
  </sheets>
  <externalReferences>
    <externalReference r:id="rId4"/>
    <externalReference r:id="rId5"/>
  </externalReferences>
  <definedNames>
    <definedName name="CashPaidOutDataValues" localSheetId="1">OFFSET(' QUEST8B'!CashPaidOutStart,,[0]!TotalDataPoints-1,1,-[0]!TotalDataPoints)</definedName>
    <definedName name="CashPaidOutDataValues" localSheetId="0">OFFSET('QUEST8A answer'!CashPaidOutStart,,[0]!TotalDataPoints-1,1,-[0]!TotalDataPoints)</definedName>
    <definedName name="CashPaidOutStart" localSheetId="1">[1]!PaidOut[[#Totals],[Column2]]</definedName>
    <definedName name="CashPaidOutStart" localSheetId="0">[1]!PaidOut[[#Totals],[Column2]]</definedName>
    <definedName name="CashPositionDataValues">OFFSET(CashPositionStart,,TotalDataPoints-1,1,-TotalDataPoints)</definedName>
    <definedName name="CashPositionStart">'[1]Twelve Month Cash Flow'!$B$11</definedName>
    <definedName name="CashReceiptsDataValues" localSheetId="1">OFFSET(' QUEST8B'!CashReceiptsStart,,[0]!TotalDataPoints-1,1,-[0]!TotalDataPoints)</definedName>
    <definedName name="CashReceiptsDataValues" localSheetId="0">OFFSET('QUEST8A answer'!CashReceiptsStart,,[0]!TotalDataPoints-1,1,-[0]!TotalDataPoints)</definedName>
    <definedName name="CashReceiptsStart" localSheetId="1">[1]!Receipts[[#Totals],[Column2]]</definedName>
    <definedName name="CashReceiptsStart" localSheetId="0">[1]!Receipts[[#Totals],[Column2]]</definedName>
    <definedName name="DataLabels">OFFSET(DataLabelsStart,,TotalDataPoints-1,1,-TotalDataPoints)</definedName>
    <definedName name="DataLabelsStart">'[1]Twelve Month Cash Flow'!$B$7</definedName>
    <definedName name="FiscalYear">'[1]Twelve Month Cash Flow'!$P$2</definedName>
    <definedName name="FYMonthNo" localSheetId="1">IF(' QUEST8B'!FYMonthStart="JAN",1,IF(' QUEST8B'!FYMonthStart="FEB",2,IF(' QUEST8B'!FYMonthStart="MAR",3,IF(' QUEST8B'!FYMonthStart="APR",4,IF(' QUEST8B'!FYMonthStart="MAY",5,IF(' QUEST8B'!FYMonthStart="JUN",6,IF(' QUEST8B'!FYMonthStart="JUL",7,IF(' QUEST8B'!FYMonthStart="AUG",8,IF(' QUEST8B'!FYMonthStart="SEP",9,IF(' QUEST8B'!FYMonthStart="OCT",10,IF(' QUEST8B'!FYMonthStart="NOV",11,12)))))))))))</definedName>
    <definedName name="FYMonthNo" localSheetId="2">IF('Green Earth QUEST8C'!FYMonthStart="JAN",1,IF('Green Earth QUEST8C'!FYMonthStart="FEB",2,IF('Green Earth QUEST8C'!FYMonthStart="MAR",3,IF('Green Earth QUEST8C'!FYMonthStart="APR",4,IF('Green Earth QUEST8C'!FYMonthStart="MAY",5,IF('Green Earth QUEST8C'!FYMonthStart="JUN",6,IF('Green Earth QUEST8C'!FYMonthStart="JUL",7,IF('Green Earth QUEST8C'!FYMonthStart="AUG",8,IF('Green Earth QUEST8C'!FYMonthStart="SEP",9,IF('Green Earth QUEST8C'!FYMonthStart="OCT",10,IF('Green Earth QUEST8C'!FYMonthStart="NOV",11,12)))))))))))</definedName>
    <definedName name="FYMonthNo" localSheetId="0">IF('QUEST8A answer'!FYMonthStart="JAN",1,IF('QUEST8A answer'!FYMonthStart="FEB",2,IF('QUEST8A answer'!FYMonthStart="MAR",3,IF('QUEST8A answer'!FYMonthStart="APR",4,IF('QUEST8A answer'!FYMonthStart="MAY",5,IF('QUEST8A answer'!FYMonthStart="JUN",6,IF('QUEST8A answer'!FYMonthStart="JUL",7,IF('QUEST8A answer'!FYMonthStart="AUG",8,IF('QUEST8A answer'!FYMonthStart="SEP",9,IF('QUEST8A answer'!FYMonthStart="OCT",10,IF('QUEST8A answer'!FYMonthStart="NOV",11,12)))))))))))</definedName>
    <definedName name="FYMonthStart" localSheetId="1">#REF!</definedName>
    <definedName name="FYMonthStart" localSheetId="2">#REF!</definedName>
    <definedName name="FYMonthStart" localSheetId="0">#REF!</definedName>
    <definedName name="FYStartYear" localSheetId="1">#REF!</definedName>
    <definedName name="FYStartYear" localSheetId="2">#REF!</definedName>
    <definedName name="FYStartYear" localSheetId="0">#REF!</definedName>
    <definedName name="RateTable">'[2]Sales Report'!$H$3:$J$7</definedName>
    <definedName name="TotalDataPoints">'[1]Cash Flow Summary'!$K$26</definedName>
  </definedNames>
  <calcPr calcId="18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0" i="1" l="1"/>
  <c r="G37" i="1"/>
  <c r="C27" i="1"/>
  <c r="C28" i="1"/>
  <c r="D11" i="1"/>
  <c r="D16" i="1"/>
  <c r="D18" i="1"/>
  <c r="D33" i="1"/>
  <c r="D35" i="1"/>
  <c r="E11" i="1"/>
  <c r="E14" i="1"/>
  <c r="E15" i="1"/>
  <c r="E16" i="1"/>
  <c r="E18" i="1"/>
  <c r="E33" i="1"/>
  <c r="E35" i="1"/>
  <c r="G35" i="1"/>
  <c r="G33" i="1"/>
  <c r="G28" i="1"/>
  <c r="G29" i="1"/>
  <c r="G30" i="1"/>
  <c r="G31" i="1"/>
  <c r="G32" i="1"/>
  <c r="G24" i="1"/>
  <c r="G25" i="1"/>
  <c r="G26" i="1"/>
  <c r="G27" i="1"/>
  <c r="G23" i="1"/>
  <c r="G22" i="1"/>
  <c r="G21" i="1"/>
  <c r="G18" i="1"/>
  <c r="G15" i="1"/>
  <c r="G16" i="1"/>
  <c r="G14" i="1"/>
  <c r="G11" i="1"/>
  <c r="G10" i="1"/>
  <c r="G9" i="1"/>
  <c r="E22" i="8"/>
  <c r="E26" i="8"/>
  <c r="E19" i="8"/>
  <c r="E17" i="8"/>
  <c r="E24" i="8"/>
  <c r="E20" i="8"/>
  <c r="E21" i="8"/>
  <c r="E18" i="8"/>
  <c r="E23" i="8"/>
  <c r="E25" i="8"/>
  <c r="E27" i="8"/>
  <c r="D26" i="8"/>
  <c r="D22" i="8"/>
  <c r="D19" i="8"/>
  <c r="D17" i="8"/>
  <c r="D24" i="8"/>
  <c r="D20" i="8"/>
  <c r="D21" i="8"/>
  <c r="D18" i="8"/>
  <c r="D23" i="8"/>
  <c r="D25" i="8"/>
  <c r="D27" i="8"/>
  <c r="A25" i="8"/>
  <c r="A23" i="8"/>
  <c r="A18" i="8"/>
  <c r="A21" i="8"/>
  <c r="A20" i="8"/>
  <c r="A24" i="8"/>
  <c r="A17" i="8"/>
  <c r="A19" i="8"/>
  <c r="A22" i="8"/>
  <c r="A26" i="8"/>
  <c r="G62" i="1"/>
  <c r="F62" i="1"/>
  <c r="E62" i="1"/>
  <c r="G61" i="1"/>
  <c r="F61" i="1"/>
  <c r="E61" i="1"/>
  <c r="G60" i="1"/>
  <c r="F60" i="1"/>
  <c r="E60" i="1"/>
  <c r="G59" i="1"/>
  <c r="F59" i="1"/>
  <c r="E59" i="1"/>
  <c r="F21" i="1"/>
  <c r="F22" i="1"/>
  <c r="F23" i="1"/>
  <c r="F24" i="1"/>
  <c r="F25" i="1"/>
  <c r="F26" i="1"/>
  <c r="F27" i="1"/>
  <c r="F28" i="1"/>
  <c r="F29" i="1"/>
  <c r="F30" i="1"/>
  <c r="F31" i="1"/>
  <c r="F32" i="1"/>
  <c r="F48" i="1"/>
  <c r="F49" i="1"/>
  <c r="C5" i="4"/>
  <c r="F9" i="1"/>
  <c r="F10" i="1"/>
  <c r="F11" i="1"/>
  <c r="F14" i="1"/>
  <c r="F15" i="1"/>
  <c r="F16" i="1"/>
  <c r="F18" i="1"/>
  <c r="F33" i="1"/>
  <c r="F35" i="1"/>
  <c r="D5" i="4"/>
  <c r="B5" i="4"/>
  <c r="C4" i="4"/>
  <c r="D4" i="4"/>
  <c r="B4" i="4"/>
  <c r="C3" i="4"/>
  <c r="D3" i="4"/>
  <c r="B3" i="4"/>
  <c r="D2" i="4"/>
  <c r="C2" i="4"/>
  <c r="B2" i="4"/>
  <c r="F87" i="1"/>
  <c r="F88" i="1"/>
</calcChain>
</file>

<file path=xl/sharedStrings.xml><?xml version="1.0" encoding="utf-8"?>
<sst xmlns="http://schemas.openxmlformats.org/spreadsheetml/2006/main" count="89" uniqueCount="74">
  <si>
    <t>PROFIT &amp; LOSS PROJECTION</t>
  </si>
  <si>
    <t>REVENUES (SALES)</t>
  </si>
  <si>
    <t>TOTAL SALES</t>
  </si>
  <si>
    <t>COST OF SALES</t>
  </si>
  <si>
    <t>TOTAL COST OF SALES</t>
  </si>
  <si>
    <t>Gross Profit</t>
  </si>
  <si>
    <t>EXPENSES</t>
  </si>
  <si>
    <t xml:space="preserve"> </t>
  </si>
  <si>
    <t>Bank Charges</t>
  </si>
  <si>
    <t>Computer Expenses</t>
  </si>
  <si>
    <t>Electricity &amp; Levies</t>
  </si>
  <si>
    <t>Insurance</t>
  </si>
  <si>
    <t>Interest on overdraft</t>
  </si>
  <si>
    <t>Rent</t>
  </si>
  <si>
    <t xml:space="preserve">Salary expenses </t>
  </si>
  <si>
    <t>Stationery &amp; Printing</t>
  </si>
  <si>
    <t>Telephone</t>
  </si>
  <si>
    <t>Travel &amp; Accomm - National</t>
  </si>
  <si>
    <t>TOTAL EXPENSES</t>
  </si>
  <si>
    <t>Net Profit</t>
  </si>
  <si>
    <t xml:space="preserve">Actual Mar - Aug </t>
  </si>
  <si>
    <t>Central Sales</t>
  </si>
  <si>
    <t>Country Sales</t>
  </si>
  <si>
    <t>Variance</t>
  </si>
  <si>
    <t xml:space="preserve">Security </t>
  </si>
  <si>
    <t>Actual vs Budget Mar - Aug</t>
  </si>
  <si>
    <t xml:space="preserve">Entertainment </t>
  </si>
  <si>
    <t>Calculate the following :</t>
  </si>
  <si>
    <t xml:space="preserve"> Target Rent as % of total expenses</t>
  </si>
  <si>
    <t xml:space="preserve">  Actual Salary as % of total expenses</t>
  </si>
  <si>
    <t>GreenEarth Company</t>
  </si>
  <si>
    <t xml:space="preserve">Do the following: </t>
  </si>
  <si>
    <t xml:space="preserve">  Format Column F to show negative values in red. </t>
  </si>
  <si>
    <t>Calculate the Gross Profit, Total Expeneses and Net Profit</t>
  </si>
  <si>
    <t xml:space="preserve">Find the most frequent number </t>
  </si>
  <si>
    <t>Cash Flow</t>
  </si>
  <si>
    <t>Total Income</t>
  </si>
  <si>
    <t>Total Expenses</t>
  </si>
  <si>
    <t>Total Cash</t>
  </si>
  <si>
    <t>Actual</t>
  </si>
  <si>
    <t>Budget</t>
  </si>
  <si>
    <t>Cost of Sales</t>
  </si>
  <si>
    <t>Total Csah</t>
  </si>
  <si>
    <t>Add a new worksheet - "Graph" and link the following values to the Graph worksheet</t>
  </si>
  <si>
    <t>Create a graph incorporating the values that you have linked from your Budget 2020 worksheet</t>
  </si>
  <si>
    <t>Do the following:</t>
  </si>
  <si>
    <t xml:space="preserve">Switch row/column </t>
  </si>
  <si>
    <t>Add chart Title</t>
  </si>
  <si>
    <t xml:space="preserve">Font Style : Times New Roman, Bold </t>
  </si>
  <si>
    <t>Choose New element style for Chart Title (Blue white font)</t>
  </si>
  <si>
    <t>Calculate the Variances</t>
  </si>
  <si>
    <t>Calculate the Cost of Sales accoding to percentage shown in column C</t>
  </si>
  <si>
    <t>£</t>
  </si>
  <si>
    <t>Singapore</t>
  </si>
  <si>
    <t>London</t>
  </si>
  <si>
    <t>New York</t>
  </si>
  <si>
    <t>Tokyo</t>
  </si>
  <si>
    <t>Sydney</t>
  </si>
  <si>
    <t>Rome</t>
  </si>
  <si>
    <t>Madrid</t>
  </si>
  <si>
    <t>Sau Paolo</t>
  </si>
  <si>
    <t>Dubai</t>
  </si>
  <si>
    <t>m²</t>
  </si>
  <si>
    <t>Cost /m²</t>
  </si>
  <si>
    <t>Total Cost = £</t>
  </si>
  <si>
    <t>Total Cost = $</t>
  </si>
  <si>
    <t>Exchange Rate</t>
  </si>
  <si>
    <t>CITY</t>
  </si>
  <si>
    <t>Cape Town</t>
  </si>
  <si>
    <t>Use an IF function to indicate the items that are "Within Budget" or "Over Budget"</t>
  </si>
  <si>
    <t>GreenEarth Property Company</t>
  </si>
  <si>
    <t>Within Budget/ Over Budget</t>
  </si>
  <si>
    <t>Find the most frequent number in the Expenses group for Actual and Budget expenses</t>
  </si>
  <si>
    <t xml:space="preserve">Budget Mar- Aug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</si>
</sst>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yyyy\-mm\-dd;@"/>
    <numFmt numFmtId="166" formatCode="_ * #,##0.00_ ;_ * \-#,##0.00_ ;_ * &quot;-&quot;??_ ;_ @_ "/>
    <numFmt numFmtId="167" formatCode="_ * #,##0_ ;_ * \-#,##0_ ;_ * &quot;-&quot;??_ ;_ @_ "/>
    <numFmt numFmtId="168" formatCode="_(&quot;$&quot;* ###0.00_);_(&quot;$&quot;* \(###0.00\);_(&quot;$&quot;* &quot;-&quot;??_);_(@_)"/>
    <numFmt numFmtId="169" formatCode="###0_);[Red]\(###0\)"/>
    <numFmt numFmtId="172" formatCode="###\ ###\ ###"/>
  </numFmts>
  <fonts count="34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2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0"/>
      <name val="Arial"/>
      <family val="2"/>
    </font>
    <font>
      <u/>
      <sz val="10"/>
      <color theme="10"/>
      <name val="Calibri"/>
      <family val="2"/>
      <scheme val="minor"/>
    </font>
    <font>
      <u/>
      <sz val="10"/>
      <color theme="11"/>
      <name val="Calibri"/>
      <family val="2"/>
      <scheme val="minor"/>
    </font>
    <font>
      <sz val="9"/>
      <color theme="1"/>
      <name val="Times New Roman"/>
    </font>
    <font>
      <b/>
      <sz val="14"/>
      <name val="Times New Roman"/>
    </font>
    <font>
      <b/>
      <sz val="9"/>
      <color theme="1"/>
      <name val="Times New Roman"/>
    </font>
    <font>
      <b/>
      <sz val="9"/>
      <name val="Times New Roman"/>
    </font>
    <font>
      <sz val="9"/>
      <name val="Times New Roman"/>
    </font>
    <font>
      <b/>
      <sz val="12"/>
      <name val="Times New Roman"/>
    </font>
    <font>
      <sz val="12"/>
      <name val="Times New Roman"/>
    </font>
    <font>
      <sz val="9"/>
      <color rgb="FF000000"/>
      <name val="Times New Roman"/>
    </font>
    <font>
      <b/>
      <sz val="18"/>
      <color rgb="FF76933C"/>
      <name val="Times New Roman"/>
    </font>
    <font>
      <b/>
      <sz val="18"/>
      <color theme="6" tint="-0.249977111117893"/>
      <name val="Times New Roman"/>
    </font>
    <font>
      <sz val="11"/>
      <color theme="1"/>
      <name val="Times New Roman"/>
    </font>
    <font>
      <sz val="12"/>
      <color rgb="FF1E1A1A"/>
      <name val="Arial"/>
    </font>
    <font>
      <b/>
      <sz val="10"/>
      <color theme="1"/>
      <name val="Times New Roman"/>
    </font>
    <font>
      <b/>
      <sz val="14"/>
      <color rgb="FF202122"/>
      <name val="Times New Roman"/>
    </font>
    <font>
      <b/>
      <sz val="12"/>
      <color theme="1"/>
      <name val="Times New Roman"/>
    </font>
    <font>
      <b/>
      <sz val="11"/>
      <color theme="1"/>
      <name val="Calibri"/>
      <scheme val="minor"/>
    </font>
    <font>
      <sz val="11"/>
      <color rgb="FF202122"/>
      <name val="Times New Roman"/>
    </font>
    <font>
      <sz val="11"/>
      <color rgb="FF000000"/>
      <name val="Times New Roman"/>
    </font>
    <font>
      <b/>
      <sz val="14"/>
      <color theme="6" tint="-0.499984740745262"/>
      <name val="Times New Roman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10"/>
      <name val="Times New Roman"/>
      <family val="1"/>
    </font>
    <font>
      <sz val="11"/>
      <color rgb="FF202122"/>
      <name val="Arial"/>
      <family val="2"/>
    </font>
    <font>
      <b/>
      <sz val="9"/>
      <color theme="1"/>
      <name val="Times New Roman"/>
      <family val="1"/>
    </font>
    <font>
      <b/>
      <sz val="18"/>
      <color theme="6" tint="-0.499984740745262"/>
      <name val="Times New Roman"/>
      <family val="1"/>
    </font>
    <font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170">
    <xf numFmtId="0" fontId="0" fillId="0" borderId="0"/>
    <xf numFmtId="166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8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18">
    <xf numFmtId="0" fontId="0" fillId="0" borderId="0" xfId="0"/>
    <xf numFmtId="3" fontId="8" fillId="0" borderId="0" xfId="0" applyNumberFormat="1" applyFont="1"/>
    <xf numFmtId="3" fontId="8" fillId="0" borderId="0" xfId="0" applyNumberFormat="1" applyFont="1" applyBorder="1"/>
    <xf numFmtId="3" fontId="10" fillId="0" borderId="0" xfId="0" applyNumberFormat="1" applyFont="1" applyFill="1" applyBorder="1"/>
    <xf numFmtId="3" fontId="8" fillId="0" borderId="0" xfId="0" applyNumberFormat="1" applyFont="1" applyFill="1" applyBorder="1"/>
    <xf numFmtId="3" fontId="8" fillId="0" borderId="0" xfId="0" applyNumberFormat="1" applyFont="1" applyFill="1"/>
    <xf numFmtId="0" fontId="8" fillId="0" borderId="0" xfId="0" applyFont="1" applyBorder="1"/>
    <xf numFmtId="0" fontId="15" fillId="0" borderId="0" xfId="0" applyFont="1" applyBorder="1" applyAlignment="1">
      <alignment vertical="center"/>
    </xf>
    <xf numFmtId="3" fontId="12" fillId="0" borderId="0" xfId="0" applyNumberFormat="1" applyFont="1"/>
    <xf numFmtId="3" fontId="11" fillId="0" borderId="0" xfId="0" applyNumberFormat="1" applyFont="1" applyBorder="1" applyAlignment="1">
      <alignment vertical="center"/>
    </xf>
    <xf numFmtId="3" fontId="11" fillId="0" borderId="0" xfId="0" applyNumberFormat="1" applyFont="1" applyAlignment="1"/>
    <xf numFmtId="3" fontId="11" fillId="0" borderId="0" xfId="0" applyNumberFormat="1" applyFont="1" applyFill="1" applyAlignment="1">
      <alignment horizontal="center"/>
    </xf>
    <xf numFmtId="3" fontId="12" fillId="0" borderId="0" xfId="0" applyNumberFormat="1" applyFont="1" applyAlignment="1">
      <alignment horizontal="center" vertical="center"/>
    </xf>
    <xf numFmtId="3" fontId="11" fillId="0" borderId="0" xfId="4" applyNumberFormat="1" applyFont="1" applyFill="1" applyBorder="1" applyAlignment="1">
      <alignment horizontal="center"/>
    </xf>
    <xf numFmtId="9" fontId="11" fillId="0" borderId="0" xfId="3" applyFont="1" applyFill="1" applyAlignment="1">
      <alignment horizontal="center"/>
    </xf>
    <xf numFmtId="167" fontId="12" fillId="0" borderId="0" xfId="1" applyNumberFormat="1" applyFont="1" applyFill="1"/>
    <xf numFmtId="9" fontId="12" fillId="0" borderId="0" xfId="9" applyFont="1" applyFill="1"/>
    <xf numFmtId="9" fontId="11" fillId="0" borderId="5" xfId="0" applyNumberFormat="1" applyFont="1" applyBorder="1"/>
    <xf numFmtId="167" fontId="11" fillId="0" borderId="5" xfId="0" applyNumberFormat="1" applyFont="1" applyFill="1" applyBorder="1"/>
    <xf numFmtId="9" fontId="12" fillId="0" borderId="5" xfId="9" applyFont="1" applyFill="1" applyBorder="1"/>
    <xf numFmtId="3" fontId="12" fillId="0" borderId="0" xfId="0" applyNumberFormat="1" applyFont="1" applyAlignment="1">
      <alignment horizontal="center"/>
    </xf>
    <xf numFmtId="3" fontId="12" fillId="0" borderId="0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9" fontId="12" fillId="2" borderId="4" xfId="9" applyFont="1" applyFill="1" applyBorder="1"/>
    <xf numFmtId="3" fontId="12" fillId="0" borderId="0" xfId="5" applyNumberFormat="1" applyFont="1" applyFill="1" applyBorder="1"/>
    <xf numFmtId="9" fontId="12" fillId="0" borderId="0" xfId="9" applyFont="1" applyFill="1" applyBorder="1"/>
    <xf numFmtId="9" fontId="12" fillId="2" borderId="6" xfId="9" applyFont="1" applyFill="1" applyBorder="1"/>
    <xf numFmtId="9" fontId="12" fillId="0" borderId="0" xfId="9" applyFont="1"/>
    <xf numFmtId="3" fontId="11" fillId="0" borderId="7" xfId="0" applyNumberFormat="1" applyFont="1" applyBorder="1"/>
    <xf numFmtId="3" fontId="11" fillId="0" borderId="5" xfId="0" applyNumberFormat="1" applyFont="1" applyFill="1" applyBorder="1"/>
    <xf numFmtId="3" fontId="12" fillId="0" borderId="0" xfId="0" applyNumberFormat="1" applyFont="1" applyAlignment="1"/>
    <xf numFmtId="3" fontId="13" fillId="0" borderId="5" xfId="0" applyNumberFormat="1" applyFont="1" applyFill="1" applyBorder="1" applyAlignment="1">
      <alignment horizontal="right" vertical="center" indent="1"/>
    </xf>
    <xf numFmtId="3" fontId="14" fillId="0" borderId="5" xfId="0" applyNumberFormat="1" applyFont="1" applyFill="1" applyBorder="1" applyAlignment="1">
      <alignment vertical="center"/>
    </xf>
    <xf numFmtId="3" fontId="13" fillId="0" borderId="5" xfId="0" applyNumberFormat="1" applyFont="1" applyFill="1" applyBorder="1" applyAlignment="1">
      <alignment vertical="center"/>
    </xf>
    <xf numFmtId="3" fontId="11" fillId="0" borderId="0" xfId="4" applyNumberFormat="1" applyFont="1" applyFill="1" applyBorder="1" applyAlignment="1">
      <alignment horizontal="left" indent="1"/>
    </xf>
    <xf numFmtId="3" fontId="12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 applyAlignment="1">
      <alignment horizontal="left" indent="1"/>
    </xf>
    <xf numFmtId="169" fontId="12" fillId="0" borderId="0" xfId="5" applyNumberFormat="1" applyFont="1" applyFill="1" applyBorder="1"/>
    <xf numFmtId="3" fontId="12" fillId="0" borderId="0" xfId="0" applyNumberFormat="1" applyFont="1" applyBorder="1"/>
    <xf numFmtId="3" fontId="12" fillId="0" borderId="8" xfId="0" applyNumberFormat="1" applyFont="1" applyFill="1" applyBorder="1" applyAlignment="1">
      <alignment horizontal="left" indent="1"/>
    </xf>
    <xf numFmtId="3" fontId="11" fillId="0" borderId="8" xfId="4" applyNumberFormat="1" applyFont="1" applyFill="1" applyBorder="1" applyAlignment="1">
      <alignment horizontal="center"/>
    </xf>
    <xf numFmtId="3" fontId="12" fillId="0" borderId="8" xfId="5" applyNumberFormat="1" applyFont="1" applyFill="1" applyBorder="1"/>
    <xf numFmtId="169" fontId="12" fillId="0" borderId="8" xfId="5" applyNumberFormat="1" applyFont="1" applyFill="1" applyBorder="1"/>
    <xf numFmtId="3" fontId="11" fillId="0" borderId="0" xfId="0" applyNumberFormat="1" applyFont="1" applyFill="1" applyBorder="1" applyAlignment="1">
      <alignment horizontal="right" indent="1"/>
    </xf>
    <xf numFmtId="3" fontId="11" fillId="0" borderId="0" xfId="0" applyNumberFormat="1" applyFont="1" applyFill="1" applyBorder="1" applyAlignment="1">
      <alignment horizontal="center"/>
    </xf>
    <xf numFmtId="3" fontId="11" fillId="0" borderId="0" xfId="0" applyNumberFormat="1" applyFont="1" applyFill="1" applyBorder="1"/>
    <xf numFmtId="3" fontId="13" fillId="0" borderId="9" xfId="0" applyNumberFormat="1" applyFont="1" applyFill="1" applyBorder="1" applyAlignment="1">
      <alignment horizontal="right" vertical="center" indent="1"/>
    </xf>
    <xf numFmtId="3" fontId="13" fillId="0" borderId="9" xfId="0" applyNumberFormat="1" applyFont="1" applyFill="1" applyBorder="1" applyAlignment="1">
      <alignment vertical="center"/>
    </xf>
    <xf numFmtId="3" fontId="12" fillId="0" borderId="0" xfId="0" applyNumberFormat="1" applyFont="1" applyFill="1" applyBorder="1"/>
    <xf numFmtId="3" fontId="12" fillId="0" borderId="0" xfId="0" applyNumberFormat="1" applyFont="1" applyFill="1"/>
    <xf numFmtId="9" fontId="8" fillId="0" borderId="0" xfId="9" applyFont="1" applyFill="1" applyBorder="1"/>
    <xf numFmtId="9" fontId="12" fillId="0" borderId="0" xfId="9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3" fontId="17" fillId="0" borderId="0" xfId="0" applyNumberFormat="1" applyFont="1"/>
    <xf numFmtId="9" fontId="12" fillId="0" borderId="8" xfId="9" applyFont="1" applyFill="1" applyBorder="1"/>
    <xf numFmtId="3" fontId="16" fillId="0" borderId="0" xfId="0" applyNumberFormat="1" applyFont="1" applyAlignment="1">
      <alignment horizontal="center" vertical="center"/>
    </xf>
    <xf numFmtId="3" fontId="9" fillId="0" borderId="0" xfId="0" applyNumberFormat="1" applyFont="1" applyBorder="1" applyAlignment="1">
      <alignment horizontal="center" vertical="center"/>
    </xf>
    <xf numFmtId="3" fontId="11" fillId="0" borderId="0" xfId="0" applyNumberFormat="1" applyFont="1"/>
    <xf numFmtId="3" fontId="11" fillId="0" borderId="0" xfId="0" applyNumberFormat="1" applyFont="1" applyAlignment="1">
      <alignment horizontal="center"/>
    </xf>
    <xf numFmtId="3" fontId="12" fillId="0" borderId="8" xfId="0" applyNumberFormat="1" applyFont="1" applyBorder="1"/>
    <xf numFmtId="3" fontId="11" fillId="0" borderId="0" xfId="0" applyNumberFormat="1" applyFont="1" applyBorder="1"/>
    <xf numFmtId="9" fontId="11" fillId="0" borderId="0" xfId="3" applyFont="1" applyFill="1" applyAlignment="1">
      <alignment horizontal="left" indent="1"/>
    </xf>
    <xf numFmtId="9" fontId="11" fillId="0" borderId="5" xfId="0" applyNumberFormat="1" applyFont="1" applyBorder="1" applyAlignment="1">
      <alignment horizontal="left" indent="1"/>
    </xf>
    <xf numFmtId="3" fontId="11" fillId="0" borderId="5" xfId="0" applyNumberFormat="1" applyFont="1" applyBorder="1" applyAlignment="1">
      <alignment horizontal="left" indent="1"/>
    </xf>
    <xf numFmtId="3" fontId="18" fillId="0" borderId="0" xfId="0" applyNumberFormat="1" applyFont="1"/>
    <xf numFmtId="0" fontId="19" fillId="0" borderId="0" xfId="0" applyFont="1" applyAlignment="1">
      <alignment wrapText="1"/>
    </xf>
    <xf numFmtId="172" fontId="0" fillId="0" borderId="0" xfId="0" applyNumberFormat="1"/>
    <xf numFmtId="0" fontId="3" fillId="0" borderId="0" xfId="0" applyFont="1"/>
    <xf numFmtId="172" fontId="3" fillId="0" borderId="0" xfId="1" applyNumberFormat="1" applyFont="1"/>
    <xf numFmtId="172" fontId="3" fillId="0" borderId="0" xfId="0" applyNumberFormat="1" applyFont="1"/>
    <xf numFmtId="9" fontId="3" fillId="0" borderId="0" xfId="9" applyFont="1"/>
    <xf numFmtId="0" fontId="20" fillId="0" borderId="0" xfId="0" applyFont="1"/>
    <xf numFmtId="172" fontId="23" fillId="0" borderId="9" xfId="0" applyNumberFormat="1" applyFont="1" applyBorder="1"/>
    <xf numFmtId="166" fontId="3" fillId="0" borderId="0" xfId="1" applyFont="1"/>
    <xf numFmtId="9" fontId="12" fillId="0" borderId="9" xfId="9" applyFont="1" applyFill="1" applyBorder="1"/>
    <xf numFmtId="0" fontId="18" fillId="0" borderId="0" xfId="0" applyFont="1"/>
    <xf numFmtId="3" fontId="18" fillId="0" borderId="0" xfId="0" applyNumberFormat="1" applyFont="1" applyBorder="1"/>
    <xf numFmtId="0" fontId="26" fillId="0" borderId="0" xfId="0" applyFont="1"/>
    <xf numFmtId="0" fontId="21" fillId="3" borderId="11" xfId="0" applyFont="1" applyFill="1" applyBorder="1"/>
    <xf numFmtId="0" fontId="22" fillId="3" borderId="12" xfId="0" applyFont="1" applyFill="1" applyBorder="1" applyAlignment="1">
      <alignment horizontal="center"/>
    </xf>
    <xf numFmtId="172" fontId="23" fillId="0" borderId="13" xfId="0" applyNumberFormat="1" applyFont="1" applyBorder="1"/>
    <xf numFmtId="0" fontId="0" fillId="0" borderId="0" xfId="0" applyBorder="1"/>
    <xf numFmtId="0" fontId="3" fillId="0" borderId="0" xfId="0" applyFont="1" applyBorder="1"/>
    <xf numFmtId="172" fontId="3" fillId="0" borderId="0" xfId="0" applyNumberFormat="1" applyFont="1" applyBorder="1"/>
    <xf numFmtId="0" fontId="0" fillId="0" borderId="8" xfId="0" applyBorder="1"/>
    <xf numFmtId="0" fontId="3" fillId="0" borderId="8" xfId="0" applyFont="1" applyBorder="1"/>
    <xf numFmtId="172" fontId="3" fillId="0" borderId="8" xfId="0" applyNumberFormat="1" applyFont="1" applyBorder="1"/>
    <xf numFmtId="3" fontId="16" fillId="0" borderId="0" xfId="0" applyNumberFormat="1" applyFont="1" applyAlignment="1">
      <alignment vertical="center"/>
    </xf>
    <xf numFmtId="3" fontId="9" fillId="0" borderId="10" xfId="0" applyNumberFormat="1" applyFont="1" applyBorder="1" applyAlignment="1">
      <alignment vertical="center"/>
    </xf>
    <xf numFmtId="3" fontId="9" fillId="0" borderId="0" xfId="0" applyNumberFormat="1" applyFont="1" applyBorder="1" applyAlignment="1">
      <alignment vertical="center"/>
    </xf>
    <xf numFmtId="3" fontId="29" fillId="0" borderId="5" xfId="0" applyNumberFormat="1" applyFont="1" applyBorder="1" applyAlignment="1">
      <alignment horizontal="left"/>
    </xf>
    <xf numFmtId="3" fontId="11" fillId="0" borderId="5" xfId="0" applyNumberFormat="1" applyFont="1" applyBorder="1"/>
    <xf numFmtId="3" fontId="11" fillId="0" borderId="5" xfId="0" applyNumberFormat="1" applyFont="1" applyBorder="1" applyAlignment="1">
      <alignment horizontal="right"/>
    </xf>
    <xf numFmtId="3" fontId="11" fillId="0" borderId="5" xfId="0" applyNumberFormat="1" applyFont="1" applyFill="1" applyBorder="1" applyAlignment="1">
      <alignment horizontal="right"/>
    </xf>
    <xf numFmtId="0" fontId="30" fillId="0" borderId="0" xfId="0" applyFont="1"/>
    <xf numFmtId="0" fontId="30" fillId="5" borderId="0" xfId="0" applyFont="1" applyFill="1"/>
    <xf numFmtId="0" fontId="0" fillId="5" borderId="0" xfId="0" applyFill="1"/>
    <xf numFmtId="0" fontId="20" fillId="0" borderId="0" xfId="0" applyFont="1" applyFill="1"/>
    <xf numFmtId="3" fontId="28" fillId="0" borderId="0" xfId="0" quotePrefix="1" applyNumberFormat="1" applyFont="1"/>
    <xf numFmtId="3" fontId="27" fillId="0" borderId="0" xfId="0" applyNumberFormat="1" applyFont="1" applyFill="1" applyBorder="1"/>
    <xf numFmtId="9" fontId="11" fillId="6" borderId="0" xfId="9" applyFont="1" applyFill="1" applyBorder="1" applyAlignment="1">
      <alignment horizontal="center"/>
    </xf>
    <xf numFmtId="3" fontId="29" fillId="0" borderId="1" xfId="2" applyNumberFormat="1" applyFont="1" applyBorder="1" applyAlignment="1">
      <alignment vertical="center"/>
    </xf>
    <xf numFmtId="3" fontId="33" fillId="0" borderId="2" xfId="0" applyNumberFormat="1" applyFont="1" applyBorder="1"/>
    <xf numFmtId="165" fontId="29" fillId="0" borderId="3" xfId="0" quotePrefix="1" applyNumberFormat="1" applyFont="1" applyBorder="1" applyAlignment="1">
      <alignment horizontal="right" wrapText="1"/>
    </xf>
    <xf numFmtId="165" fontId="29" fillId="0" borderId="3" xfId="0" quotePrefix="1" applyNumberFormat="1" applyFont="1" applyBorder="1" applyAlignment="1">
      <alignment horizontal="right"/>
    </xf>
    <xf numFmtId="3" fontId="28" fillId="0" borderId="0" xfId="0" quotePrefix="1" applyNumberFormat="1" applyFont="1" applyFill="1" applyBorder="1"/>
    <xf numFmtId="3" fontId="31" fillId="6" borderId="0" xfId="0" applyNumberFormat="1" applyFont="1" applyFill="1"/>
    <xf numFmtId="3" fontId="12" fillId="0" borderId="0" xfId="0" applyNumberFormat="1" applyFont="1" applyAlignment="1">
      <alignment horizontal="center"/>
    </xf>
    <xf numFmtId="3" fontId="11" fillId="0" borderId="0" xfId="0" applyNumberFormat="1" applyFont="1" applyFill="1" applyAlignment="1">
      <alignment horizontal="center"/>
    </xf>
    <xf numFmtId="3" fontId="32" fillId="4" borderId="0" xfId="0" applyNumberFormat="1" applyFont="1" applyFill="1" applyAlignment="1">
      <alignment horizontal="center" vertical="center"/>
    </xf>
    <xf numFmtId="3" fontId="9" fillId="0" borderId="10" xfId="0" applyNumberFormat="1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center" vertical="center"/>
    </xf>
    <xf numFmtId="0" fontId="20" fillId="3" borderId="11" xfId="0" applyFont="1" applyFill="1" applyBorder="1" applyAlignment="1">
      <alignment horizontal="center"/>
    </xf>
    <xf numFmtId="0" fontId="20" fillId="3" borderId="12" xfId="0" applyFont="1" applyFill="1" applyBorder="1" applyAlignment="1">
      <alignment horizontal="center"/>
    </xf>
    <xf numFmtId="0" fontId="22" fillId="3" borderId="11" xfId="0" applyFont="1" applyFill="1" applyBorder="1" applyAlignment="1">
      <alignment horizontal="center"/>
    </xf>
    <xf numFmtId="0" fontId="22" fillId="3" borderId="12" xfId="0" applyFont="1" applyFill="1" applyBorder="1" applyAlignment="1">
      <alignment horizontal="center"/>
    </xf>
    <xf numFmtId="0" fontId="25" fillId="0" borderId="0" xfId="0" applyFont="1" applyBorder="1"/>
    <xf numFmtId="0" fontId="24" fillId="0" borderId="0" xfId="0" applyFont="1" applyBorder="1"/>
  </cellXfs>
  <cellStyles count="170">
    <cellStyle name="Comma" xfId="1" builtinId="3"/>
    <cellStyle name="Comma 3" xfId="6" xr:uid="{00000000-0005-0000-0000-000001000000}"/>
    <cellStyle name="Currency 2 2" xfId="5" xr:uid="{00000000-0005-0000-0000-000002000000}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Heading 1 2" xfId="4" xr:uid="{00000000-0005-0000-0000-000053000000}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Normal" xfId="0" builtinId="0"/>
    <cellStyle name="Normal 2" xfId="7" xr:uid="{00000000-0005-0000-0000-0000A5000000}"/>
    <cellStyle name="Percent" xfId="9" builtinId="5"/>
    <cellStyle name="Percent 2" xfId="8" xr:uid="{00000000-0005-0000-0000-0000A7000000}"/>
    <cellStyle name="Percent 2 3" xfId="3" xr:uid="{00000000-0005-0000-0000-0000A8000000}"/>
    <cellStyle name="Title 2" xfId="2" xr:uid="{00000000-0005-0000-0000-0000A9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solidFill>
                  <a:schemeClr val="lt1"/>
                </a:solidFill>
                <a:latin typeface="+mn-lt"/>
                <a:ea typeface="+mn-ea"/>
                <a:cs typeface="+mn-cs"/>
              </a:rPr>
              <a:t>Green Earth</a:t>
            </a:r>
            <a:r>
              <a:rPr lang="en-US" sz="1200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 Company - Cash Flow</a:t>
            </a:r>
            <a:endParaRPr lang="en-US" sz="1200">
              <a:latin typeface="Times New Roman"/>
              <a:cs typeface="Times New Roman"/>
            </a:endParaRPr>
          </a:p>
        </c:rich>
      </c:tx>
      <c:overlay val="0"/>
      <c:spPr>
        <a:solidFill>
          <a:schemeClr val="accent1"/>
        </a:solidFill>
        <a:ln w="38100" cap="flat" cmpd="sng" algn="ctr">
          <a:solidFill>
            <a:schemeClr val="lt1"/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2992503118582499"/>
          <c:y val="0.16697379164898901"/>
          <c:w val="0.68700827168451795"/>
          <c:h val="0.650308139278318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 QUEST8B'!$B$1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strRef>
              <c:f>' QUEST8B'!$A$2:$A$5</c:f>
              <c:strCache>
                <c:ptCount val="4"/>
                <c:pt idx="0">
                  <c:v>Total Income</c:v>
                </c:pt>
                <c:pt idx="1">
                  <c:v>Cost of Sales</c:v>
                </c:pt>
                <c:pt idx="2">
                  <c:v>Total Expenses</c:v>
                </c:pt>
                <c:pt idx="3">
                  <c:v>Total Cash</c:v>
                </c:pt>
              </c:strCache>
            </c:strRef>
          </c:cat>
          <c:val>
            <c:numRef>
              <c:f>' QUEST8B'!$B$2:$B$5</c:f>
              <c:numCache>
                <c:formatCode>#,##0</c:formatCode>
                <c:ptCount val="4"/>
                <c:pt idx="0">
                  <c:v>46000</c:v>
                </c:pt>
                <c:pt idx="1">
                  <c:v>7000</c:v>
                </c:pt>
                <c:pt idx="2">
                  <c:v>31549</c:v>
                </c:pt>
                <c:pt idx="3">
                  <c:v>7451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7F-4D18-93FC-279DA628DAC2}"/>
            </c:ext>
          </c:extLst>
        </c:ser>
        <c:ser>
          <c:idx val="1"/>
          <c:order val="1"/>
          <c:tx>
            <c:strRef>
              <c:f>' QUEST8B'!$C$1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strRef>
              <c:f>' QUEST8B'!$A$2:$A$5</c:f>
              <c:strCache>
                <c:ptCount val="4"/>
                <c:pt idx="0">
                  <c:v>Total Income</c:v>
                </c:pt>
                <c:pt idx="1">
                  <c:v>Cost of Sales</c:v>
                </c:pt>
                <c:pt idx="2">
                  <c:v>Total Expenses</c:v>
                </c:pt>
                <c:pt idx="3">
                  <c:v>Total Cash</c:v>
                </c:pt>
              </c:strCache>
            </c:strRef>
          </c:cat>
          <c:val>
            <c:numRef>
              <c:f>' QUEST8B'!$C$2:$C$5</c:f>
              <c:numCache>
                <c:formatCode>#,##0</c:formatCode>
                <c:ptCount val="4"/>
                <c:pt idx="0">
                  <c:v>55000</c:v>
                </c:pt>
                <c:pt idx="1">
                  <c:v>11500</c:v>
                </c:pt>
                <c:pt idx="2">
                  <c:v>38690</c:v>
                </c:pt>
                <c:pt idx="3">
                  <c:v>4810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7F-4D18-93FC-279DA628D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8636840"/>
        <c:axId val="-2118160024"/>
      </c:barChart>
      <c:catAx>
        <c:axId val="-2118636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 b="1" i="0">
                <a:latin typeface="Times New Roman"/>
              </a:defRPr>
            </a:pPr>
            <a:endParaRPr lang="en-US"/>
          </a:p>
        </c:txPr>
        <c:crossAx val="-2118160024"/>
        <c:crosses val="autoZero"/>
        <c:auto val="1"/>
        <c:lblAlgn val="ctr"/>
        <c:lblOffset val="100"/>
        <c:noMultiLvlLbl val="0"/>
      </c:catAx>
      <c:valAx>
        <c:axId val="-211816002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-211863684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00" b="1" i="0">
              <a:latin typeface="Times New Roman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Green Earth Company - Cash Flow</a:t>
            </a:r>
          </a:p>
        </c:rich>
      </c:tx>
      <c:overlay val="0"/>
      <c:spPr>
        <a:solidFill>
          <a:schemeClr val="accent1">
            <a:lumMod val="40000"/>
            <a:lumOff val="60000"/>
          </a:schemeClr>
        </a:solidFill>
        <a:ln w="38100" cap="flat" cmpd="sng" algn="ctr">
          <a:solidFill>
            <a:schemeClr val="lt1"/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2992503118582499"/>
          <c:y val="0.16697379164898901"/>
          <c:w val="0.68700827168451795"/>
          <c:h val="0.650308139278318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 QUEST8B'!$A$2</c:f>
              <c:strCache>
                <c:ptCount val="1"/>
                <c:pt idx="0">
                  <c:v>Total Income</c:v>
                </c:pt>
              </c:strCache>
            </c:strRef>
          </c:tx>
          <c:invertIfNegative val="0"/>
          <c:cat>
            <c:strRef>
              <c:f>' QUEST8B'!$B$1:$C$1</c:f>
              <c:strCache>
                <c:ptCount val="2"/>
                <c:pt idx="0">
                  <c:v>Actual</c:v>
                </c:pt>
                <c:pt idx="1">
                  <c:v>Budget</c:v>
                </c:pt>
              </c:strCache>
            </c:strRef>
          </c:cat>
          <c:val>
            <c:numRef>
              <c:f>' QUEST8B'!$B$2:$C$2</c:f>
              <c:numCache>
                <c:formatCode>#,##0</c:formatCode>
                <c:ptCount val="2"/>
                <c:pt idx="0">
                  <c:v>46000</c:v>
                </c:pt>
                <c:pt idx="1">
                  <c:v>55000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61-4345-AC13-50DB18995A2D}"/>
            </c:ext>
          </c:extLst>
        </c:ser>
        <c:ser>
          <c:idx val="1"/>
          <c:order val="1"/>
          <c:tx>
            <c:strRef>
              <c:f>' QUEST8B'!$A$3</c:f>
              <c:strCache>
                <c:ptCount val="1"/>
                <c:pt idx="0">
                  <c:v>Cost of Sales</c:v>
                </c:pt>
              </c:strCache>
            </c:strRef>
          </c:tx>
          <c:invertIfNegative val="0"/>
          <c:cat>
            <c:strRef>
              <c:f>' QUEST8B'!$B$1:$C$1</c:f>
              <c:strCache>
                <c:ptCount val="2"/>
                <c:pt idx="0">
                  <c:v>Actual</c:v>
                </c:pt>
                <c:pt idx="1">
                  <c:v>Budget</c:v>
                </c:pt>
              </c:strCache>
            </c:strRef>
          </c:cat>
          <c:val>
            <c:numRef>
              <c:f>' QUEST8B'!$B$3:$C$3</c:f>
              <c:numCache>
                <c:formatCode>#,##0</c:formatCode>
                <c:ptCount val="2"/>
                <c:pt idx="0">
                  <c:v>7000</c:v>
                </c:pt>
                <c:pt idx="1">
                  <c:v>11500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61-4345-AC13-50DB18995A2D}"/>
            </c:ext>
          </c:extLst>
        </c:ser>
        <c:ser>
          <c:idx val="2"/>
          <c:order val="2"/>
          <c:tx>
            <c:strRef>
              <c:f>' QUEST8B'!$A$4</c:f>
              <c:strCache>
                <c:ptCount val="1"/>
                <c:pt idx="0">
                  <c:v>Total Expenses</c:v>
                </c:pt>
              </c:strCache>
            </c:strRef>
          </c:tx>
          <c:invertIfNegative val="0"/>
          <c:cat>
            <c:strRef>
              <c:f>' QUEST8B'!$B$1:$C$1</c:f>
              <c:strCache>
                <c:ptCount val="2"/>
                <c:pt idx="0">
                  <c:v>Actual</c:v>
                </c:pt>
                <c:pt idx="1">
                  <c:v>Budget</c:v>
                </c:pt>
              </c:strCache>
            </c:strRef>
          </c:cat>
          <c:val>
            <c:numRef>
              <c:f>' QUEST8B'!$B$4:$C$4</c:f>
              <c:numCache>
                <c:formatCode>#,##0</c:formatCode>
                <c:ptCount val="2"/>
                <c:pt idx="0">
                  <c:v>31549</c:v>
                </c:pt>
                <c:pt idx="1">
                  <c:v>38690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61-4345-AC13-50DB18995A2D}"/>
            </c:ext>
          </c:extLst>
        </c:ser>
        <c:ser>
          <c:idx val="3"/>
          <c:order val="3"/>
          <c:tx>
            <c:strRef>
              <c:f>' QUEST8B'!$A$5</c:f>
              <c:strCache>
                <c:ptCount val="1"/>
                <c:pt idx="0">
                  <c:v>Total Cash</c:v>
                </c:pt>
              </c:strCache>
            </c:strRef>
          </c:tx>
          <c:invertIfNegative val="0"/>
          <c:cat>
            <c:strRef>
              <c:f>' QUEST8B'!$B$1:$C$1</c:f>
              <c:strCache>
                <c:ptCount val="2"/>
                <c:pt idx="0">
                  <c:v>Actual</c:v>
                </c:pt>
                <c:pt idx="1">
                  <c:v>Budget</c:v>
                </c:pt>
              </c:strCache>
            </c:strRef>
          </c:cat>
          <c:val>
            <c:numRef>
              <c:f>' QUEST8B'!$B$5:$C$5</c:f>
              <c:numCache>
                <c:formatCode>#,##0</c:formatCode>
                <c:ptCount val="2"/>
                <c:pt idx="0">
                  <c:v>7451</c:v>
                </c:pt>
                <c:pt idx="1">
                  <c:v>4810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61-4345-AC13-50DB18995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8972024"/>
        <c:axId val="-2118771096"/>
      </c:barChart>
      <c:catAx>
        <c:axId val="-2118972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-2118771096"/>
        <c:crosses val="autoZero"/>
        <c:auto val="1"/>
        <c:lblAlgn val="ctr"/>
        <c:lblOffset val="100"/>
        <c:noMultiLvlLbl val="0"/>
      </c:catAx>
      <c:valAx>
        <c:axId val="-211877109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-21189720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800"/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Average cost of a 80 m</a:t>
            </a:r>
            <a:r>
              <a:rPr lang="en-US" b="1" baseline="30000">
                <a:solidFill>
                  <a:schemeClr val="tx1"/>
                </a:solidFill>
              </a:rPr>
              <a:t>2</a:t>
            </a:r>
            <a:r>
              <a:rPr lang="en-US" b="1">
                <a:solidFill>
                  <a:schemeClr val="tx1"/>
                </a:solidFill>
              </a:rPr>
              <a:t> flat</a:t>
            </a:r>
          </a:p>
        </c:rich>
      </c:tx>
      <c:overlay val="0"/>
      <c:spPr>
        <a:solidFill>
          <a:schemeClr val="accent1">
            <a:lumMod val="40000"/>
            <a:lumOff val="60000"/>
          </a:schemeClr>
        </a:solidFill>
        <a:ln>
          <a:solidFill>
            <a:schemeClr val="tx1"/>
          </a:solidFill>
        </a:ln>
        <a:effectLst>
          <a:outerShdw blurRad="50800" dist="38100" dir="10800000" algn="r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'Green Earth QUEST8C'!$A$17:$A$26</c:f>
              <c:strCache>
                <c:ptCount val="10"/>
                <c:pt idx="0">
                  <c:v>Cape Town</c:v>
                </c:pt>
                <c:pt idx="1">
                  <c:v>Dubai</c:v>
                </c:pt>
                <c:pt idx="2">
                  <c:v>London</c:v>
                </c:pt>
                <c:pt idx="3">
                  <c:v>Madrid</c:v>
                </c:pt>
                <c:pt idx="4">
                  <c:v>New York</c:v>
                </c:pt>
                <c:pt idx="5">
                  <c:v>Rome</c:v>
                </c:pt>
                <c:pt idx="6">
                  <c:v>Sau Paolo</c:v>
                </c:pt>
                <c:pt idx="7">
                  <c:v>Singapore</c:v>
                </c:pt>
                <c:pt idx="8">
                  <c:v>Sydney</c:v>
                </c:pt>
                <c:pt idx="9">
                  <c:v>Tokyo</c:v>
                </c:pt>
              </c:strCache>
            </c:strRef>
          </c:cat>
          <c:val>
            <c:numRef>
              <c:f>'Green Earth QUEST8C'!$E$17:$E$26</c:f>
              <c:numCache>
                <c:formatCode>###\ ###\ ###</c:formatCode>
                <c:ptCount val="10"/>
                <c:pt idx="0">
                  <c:v>208000</c:v>
                </c:pt>
                <c:pt idx="1">
                  <c:v>218400</c:v>
                </c:pt>
                <c:pt idx="2">
                  <c:v>1362400</c:v>
                </c:pt>
                <c:pt idx="3">
                  <c:v>436800</c:v>
                </c:pt>
                <c:pt idx="4">
                  <c:v>1216800</c:v>
                </c:pt>
                <c:pt idx="5">
                  <c:v>707200</c:v>
                </c:pt>
                <c:pt idx="6">
                  <c:v>228800</c:v>
                </c:pt>
                <c:pt idx="7">
                  <c:v>1341600</c:v>
                </c:pt>
                <c:pt idx="8">
                  <c:v>842400</c:v>
                </c:pt>
                <c:pt idx="9">
                  <c:v>884000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8F-4B03-96F1-4A05C42D1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9300608"/>
        <c:axId val="569305856"/>
      </c:barChart>
      <c:catAx>
        <c:axId val="569300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City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305856"/>
        <c:crosses val="autoZero"/>
        <c:auto val="1"/>
        <c:lblAlgn val="ctr"/>
        <c:lblOffset val="100"/>
        <c:noMultiLvlLbl val="0"/>
      </c:catAx>
      <c:valAx>
        <c:axId val="56930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Total Cost = $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286759623797025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##\ ###\ ###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300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85</xdr:row>
      <xdr:rowOff>0</xdr:rowOff>
    </xdr:from>
    <xdr:to>
      <xdr:col>2</xdr:col>
      <xdr:colOff>364067</xdr:colOff>
      <xdr:row>86</xdr:row>
      <xdr:rowOff>50800</xdr:rowOff>
    </xdr:to>
    <xdr:sp macro="" textlink="">
      <xdr:nvSpPr>
        <xdr:cNvPr id="12" name="Oval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778000" y="9537700"/>
          <a:ext cx="364067" cy="2794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anchor="ctr"/>
        <a:lstStyle/>
        <a:p>
          <a:r>
            <a:rPr lang="en-US" sz="1200">
              <a:solidFill>
                <a:schemeClr val="tx1"/>
              </a:solidFill>
              <a:latin typeface="Times New Roman"/>
            </a:rPr>
            <a:t>E</a:t>
          </a:r>
        </a:p>
      </xdr:txBody>
    </xdr:sp>
    <xdr:clientData/>
  </xdr:twoCellAnchor>
  <xdr:twoCellAnchor>
    <xdr:from>
      <xdr:col>2</xdr:col>
      <xdr:colOff>0</xdr:colOff>
      <xdr:row>89</xdr:row>
      <xdr:rowOff>0</xdr:rowOff>
    </xdr:from>
    <xdr:to>
      <xdr:col>2</xdr:col>
      <xdr:colOff>364067</xdr:colOff>
      <xdr:row>90</xdr:row>
      <xdr:rowOff>50800</xdr:rowOff>
    </xdr:to>
    <xdr:sp macro="" textlink="">
      <xdr:nvSpPr>
        <xdr:cNvPr id="16" name="Oval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1972733" y="9245600"/>
          <a:ext cx="364067" cy="2794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anchor="ctr"/>
        <a:lstStyle/>
        <a:p>
          <a:r>
            <a:rPr lang="en-US" sz="1200">
              <a:solidFill>
                <a:schemeClr val="tx1"/>
              </a:solidFill>
              <a:latin typeface="Times New Roman"/>
            </a:rPr>
            <a:t>G</a:t>
          </a:r>
        </a:p>
      </xdr:txBody>
    </xdr:sp>
    <xdr:clientData/>
  </xdr:twoCellAnchor>
  <xdr:twoCellAnchor>
    <xdr:from>
      <xdr:col>2</xdr:col>
      <xdr:colOff>0</xdr:colOff>
      <xdr:row>91</xdr:row>
      <xdr:rowOff>0</xdr:rowOff>
    </xdr:from>
    <xdr:to>
      <xdr:col>2</xdr:col>
      <xdr:colOff>364067</xdr:colOff>
      <xdr:row>92</xdr:row>
      <xdr:rowOff>50800</xdr:rowOff>
    </xdr:to>
    <xdr:sp macro="" textlink="">
      <xdr:nvSpPr>
        <xdr:cNvPr id="17" name="Oval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1972733" y="9702800"/>
          <a:ext cx="364067" cy="2794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anchor="ctr"/>
        <a:lstStyle/>
        <a:p>
          <a:r>
            <a:rPr lang="en-US" sz="1200">
              <a:solidFill>
                <a:schemeClr val="tx1"/>
              </a:solidFill>
              <a:latin typeface="Times New Roman"/>
            </a:rPr>
            <a:t>H</a:t>
          </a:r>
        </a:p>
      </xdr:txBody>
    </xdr:sp>
    <xdr:clientData/>
  </xdr:twoCellAnchor>
  <xdr:twoCellAnchor>
    <xdr:from>
      <xdr:col>2</xdr:col>
      <xdr:colOff>25401</xdr:colOff>
      <xdr:row>44</xdr:row>
      <xdr:rowOff>0</xdr:rowOff>
    </xdr:from>
    <xdr:to>
      <xdr:col>2</xdr:col>
      <xdr:colOff>381000</xdr:colOff>
      <xdr:row>45</xdr:row>
      <xdr:rowOff>16933</xdr:rowOff>
    </xdr:to>
    <xdr:sp macro="" textlink="">
      <xdr:nvSpPr>
        <xdr:cNvPr id="21" name="Oval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2146301" y="7645400"/>
          <a:ext cx="355599" cy="194733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anchor="ctr"/>
        <a:lstStyle/>
        <a:p>
          <a:r>
            <a:rPr lang="en-US" sz="1200">
              <a:solidFill>
                <a:schemeClr val="tx1"/>
              </a:solidFill>
              <a:latin typeface="Times New Roman"/>
            </a:rPr>
            <a:t>D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364067</xdr:colOff>
      <xdr:row>47</xdr:row>
      <xdr:rowOff>50800</xdr:rowOff>
    </xdr:to>
    <xdr:sp macro="" textlink="">
      <xdr:nvSpPr>
        <xdr:cNvPr id="22" name="Oval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1972733" y="14224000"/>
          <a:ext cx="364067" cy="228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anchor="ctr"/>
        <a:lstStyle/>
        <a:p>
          <a:r>
            <a:rPr lang="en-US" sz="1200">
              <a:solidFill>
                <a:schemeClr val="tx1"/>
              </a:solidFill>
              <a:latin typeface="Times New Roman"/>
            </a:rPr>
            <a:t>E</a:t>
          </a:r>
        </a:p>
      </xdr:txBody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364067</xdr:colOff>
      <xdr:row>51</xdr:row>
      <xdr:rowOff>50800</xdr:rowOff>
    </xdr:to>
    <xdr:sp macro="" textlink="">
      <xdr:nvSpPr>
        <xdr:cNvPr id="23" name="Oval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1972733" y="14935200"/>
          <a:ext cx="364067" cy="228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anchor="ctr"/>
        <a:lstStyle/>
        <a:p>
          <a:r>
            <a:rPr lang="en-US" sz="1200">
              <a:solidFill>
                <a:schemeClr val="tx1"/>
              </a:solidFill>
              <a:latin typeface="Times New Roman"/>
            </a:rPr>
            <a:t>F</a:t>
          </a:r>
        </a:p>
      </xdr:txBody>
    </xdr:sp>
    <xdr:clientData/>
  </xdr:twoCellAnchor>
  <xdr:twoCellAnchor>
    <xdr:from>
      <xdr:col>2</xdr:col>
      <xdr:colOff>93134</xdr:colOff>
      <xdr:row>62</xdr:row>
      <xdr:rowOff>143933</xdr:rowOff>
    </xdr:from>
    <xdr:to>
      <xdr:col>2</xdr:col>
      <xdr:colOff>440267</xdr:colOff>
      <xdr:row>64</xdr:row>
      <xdr:rowOff>42333</xdr:rowOff>
    </xdr:to>
    <xdr:sp macro="" textlink="">
      <xdr:nvSpPr>
        <xdr:cNvPr id="24" name="Oval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2214034" y="10634133"/>
          <a:ext cx="347133" cy="254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anchor="ctr"/>
        <a:lstStyle/>
        <a:p>
          <a:r>
            <a:rPr lang="en-US" sz="1200">
              <a:solidFill>
                <a:schemeClr val="tx1"/>
              </a:solidFill>
              <a:latin typeface="Times New Roman"/>
            </a:rPr>
            <a:t>I</a:t>
          </a:r>
        </a:p>
      </xdr:txBody>
    </xdr:sp>
    <xdr:clientData/>
  </xdr:twoCellAnchor>
  <xdr:twoCellAnchor>
    <xdr:from>
      <xdr:col>2</xdr:col>
      <xdr:colOff>101601</xdr:colOff>
      <xdr:row>64</xdr:row>
      <xdr:rowOff>118533</xdr:rowOff>
    </xdr:from>
    <xdr:to>
      <xdr:col>2</xdr:col>
      <xdr:colOff>440267</xdr:colOff>
      <xdr:row>66</xdr:row>
      <xdr:rowOff>8467</xdr:rowOff>
    </xdr:to>
    <xdr:sp macro="" textlink="">
      <xdr:nvSpPr>
        <xdr:cNvPr id="25" name="Oval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2222501" y="10964333"/>
          <a:ext cx="338666" cy="245534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anchor="ctr"/>
        <a:lstStyle/>
        <a:p>
          <a:r>
            <a:rPr lang="en-US" sz="1200">
              <a:solidFill>
                <a:schemeClr val="tx1"/>
              </a:solidFill>
              <a:latin typeface="Times New Roman"/>
            </a:rPr>
            <a:t>J</a:t>
          </a:r>
        </a:p>
      </xdr:txBody>
    </xdr:sp>
    <xdr:clientData/>
  </xdr:twoCellAnchor>
  <xdr:twoCellAnchor>
    <xdr:from>
      <xdr:col>2</xdr:col>
      <xdr:colOff>25399</xdr:colOff>
      <xdr:row>54</xdr:row>
      <xdr:rowOff>165100</xdr:rowOff>
    </xdr:from>
    <xdr:to>
      <xdr:col>2</xdr:col>
      <xdr:colOff>372534</xdr:colOff>
      <xdr:row>56</xdr:row>
      <xdr:rowOff>42333</xdr:rowOff>
    </xdr:to>
    <xdr:sp macro="" textlink="">
      <xdr:nvSpPr>
        <xdr:cNvPr id="26" name="Oval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2146299" y="9232900"/>
          <a:ext cx="347135" cy="232833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anchor="ctr"/>
        <a:lstStyle/>
        <a:p>
          <a:r>
            <a:rPr lang="en-US" sz="1200">
              <a:solidFill>
                <a:schemeClr val="tx1"/>
              </a:solidFill>
              <a:latin typeface="Times New Roman"/>
            </a:rPr>
            <a:t>H</a:t>
          </a:r>
        </a:p>
      </xdr:txBody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364067</xdr:colOff>
      <xdr:row>53</xdr:row>
      <xdr:rowOff>50800</xdr:rowOff>
    </xdr:to>
    <xdr:sp macro="" textlink="">
      <xdr:nvSpPr>
        <xdr:cNvPr id="30" name="Oval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1972733" y="8712200"/>
          <a:ext cx="364067" cy="228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anchor="ctr"/>
        <a:lstStyle/>
        <a:p>
          <a:r>
            <a:rPr lang="en-US" sz="1200">
              <a:solidFill>
                <a:schemeClr val="tx1"/>
              </a:solidFill>
              <a:latin typeface="Times New Roman"/>
            </a:rPr>
            <a:t>G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568960</xdr:colOff>
      <xdr:row>3</xdr:row>
      <xdr:rowOff>40640</xdr:rowOff>
    </xdr:from>
    <xdr:to>
      <xdr:col>11</xdr:col>
      <xdr:colOff>594360</xdr:colOff>
      <xdr:row>16</xdr:row>
      <xdr:rowOff>187960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71120</xdr:colOff>
      <xdr:row>6</xdr:row>
      <xdr:rowOff>5080</xdr:rowOff>
    </xdr:from>
    <xdr:to>
      <xdr:col>5</xdr:col>
      <xdr:colOff>389467</xdr:colOff>
      <xdr:row>18</xdr:row>
      <xdr:rowOff>249767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405384</xdr:colOff>
      <xdr:row>27</xdr:row>
      <xdr:rowOff>91440</xdr:rowOff>
    </xdr:from>
    <xdr:to>
      <xdr:col>5</xdr:col>
      <xdr:colOff>448056</xdr:colOff>
      <xdr:row>42</xdr:row>
      <xdr:rowOff>97536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FBBA2A-E0E6-46D1-A8A4-F0CDB7F45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Untitled\back%20up%202\2018%20Budgets\12-month%20cash%20flow%20statement1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VERBATIM\Users\Marietha\Desktop\Mr%20Shelf\Budget%20_%20Forecast%202016%20-%20JH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issions (3)"/>
      <sheetName val="Budget 2017 (4)"/>
      <sheetName val="Budget 2017 (5)"/>
      <sheetName val="Commissions (2)"/>
      <sheetName val="Budget 2017 (3)"/>
      <sheetName val="Budget 2017 (2)"/>
      <sheetName val="Cash flow April"/>
      <sheetName val="Cash Flow March"/>
      <sheetName val="Salaries 2017"/>
      <sheetName val="Budget 2017"/>
      <sheetName val="Savings"/>
      <sheetName val="Twelve Month Cash Flow"/>
      <sheetName val="Cash Flow Summary"/>
      <sheetName val="12-month cash flow statement1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6">
          <cell r="B106">
            <v>195050</v>
          </cell>
        </row>
      </sheetData>
      <sheetData sheetId="9"/>
      <sheetData sheetId="10"/>
      <sheetData sheetId="11">
        <row r="2">
          <cell r="P2">
            <v>42795</v>
          </cell>
        </row>
        <row r="7">
          <cell r="B7" t="str">
            <v>Beginning</v>
          </cell>
        </row>
        <row r="11">
          <cell r="B11">
            <v>282000</v>
          </cell>
        </row>
      </sheetData>
      <sheetData sheetId="12">
        <row r="26">
          <cell r="K26">
            <v>5</v>
          </cell>
        </row>
      </sheetData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alance Sheet 2015 "/>
      <sheetName val="P&amp;L Feb 2015"/>
      <sheetName val="BBS"/>
      <sheetName val="BIS"/>
      <sheetName val="BCF"/>
      <sheetName val="Capex"/>
      <sheetName val="Sal detail"/>
      <sheetName val="Salaries"/>
      <sheetName val="Sales Report"/>
    </sheetNames>
    <sheetDataSet>
      <sheetData sheetId="0"/>
      <sheetData sheetId="1"/>
      <sheetData sheetId="2">
        <row r="21">
          <cell r="K21">
            <v>1000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3">
          <cell r="H3">
            <v>0</v>
          </cell>
          <cell r="I3">
            <v>199999</v>
          </cell>
          <cell r="J3">
            <v>0.04</v>
          </cell>
        </row>
        <row r="4">
          <cell r="H4">
            <v>200000</v>
          </cell>
          <cell r="I4">
            <v>399999</v>
          </cell>
          <cell r="J4">
            <v>0.05</v>
          </cell>
        </row>
        <row r="5">
          <cell r="H5">
            <v>400000</v>
          </cell>
          <cell r="I5">
            <v>599999</v>
          </cell>
          <cell r="J5">
            <v>0.06</v>
          </cell>
        </row>
        <row r="6">
          <cell r="H6">
            <v>600000</v>
          </cell>
          <cell r="I6">
            <v>799999</v>
          </cell>
          <cell r="J6">
            <v>7.0000000000000007E-2</v>
          </cell>
        </row>
        <row r="7">
          <cell r="H7">
            <v>800000</v>
          </cell>
          <cell r="I7">
            <v>999999.99</v>
          </cell>
          <cell r="J7">
            <v>0.1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2:J105"/>
  <sheetViews>
    <sheetView zoomScale="80" zoomScaleNormal="80" zoomScalePageLayoutView="150" workbookViewId="0">
      <selection activeCell="K19" sqref="K19"/>
    </sheetView>
  </sheetViews>
  <sheetFormatPr defaultColWidth="8.77734375" defaultRowHeight="13.95" customHeight="1" x14ac:dyDescent="0.25"/>
  <cols>
    <col min="1" max="1" width="1.109375" style="8" customWidth="1"/>
    <col min="2" max="2" width="28.6640625" style="8" customWidth="1"/>
    <col min="3" max="3" width="10.33203125" style="8" customWidth="1"/>
    <col min="4" max="4" width="12.44140625" style="8" customWidth="1"/>
    <col min="5" max="5" width="13.109375" style="8" customWidth="1"/>
    <col min="6" max="6" width="12" style="8" customWidth="1"/>
    <col min="7" max="7" width="12.21875" style="8" customWidth="1"/>
    <col min="8" max="8" width="6.44140625" style="8" customWidth="1"/>
    <col min="9" max="16384" width="8.77734375" style="8"/>
  </cols>
  <sheetData>
    <row r="2" spans="2:10" ht="19.8" customHeight="1" x14ac:dyDescent="0.25">
      <c r="B2" s="109" t="s">
        <v>30</v>
      </c>
      <c r="C2" s="109"/>
      <c r="D2" s="109"/>
      <c r="E2" s="109"/>
      <c r="F2" s="109"/>
      <c r="G2" s="109"/>
    </row>
    <row r="3" spans="2:10" ht="13.95" customHeight="1" x14ac:dyDescent="0.25">
      <c r="B3" s="55"/>
      <c r="C3" s="55"/>
      <c r="D3" s="55"/>
      <c r="E3" s="55"/>
      <c r="F3" s="55"/>
      <c r="G3" s="55"/>
    </row>
    <row r="4" spans="2:10" ht="13.95" customHeight="1" x14ac:dyDescent="0.25">
      <c r="B4" s="110" t="s">
        <v>25</v>
      </c>
      <c r="C4" s="111"/>
      <c r="D4" s="111"/>
      <c r="E4" s="111"/>
      <c r="F4" s="111"/>
      <c r="G4" s="111"/>
    </row>
    <row r="5" spans="2:10" ht="13.95" customHeight="1" x14ac:dyDescent="0.25">
      <c r="E5" s="9"/>
      <c r="F5" s="9"/>
      <c r="G5" s="9"/>
    </row>
    <row r="6" spans="2:10" ht="49.2" customHeight="1" x14ac:dyDescent="0.25">
      <c r="B6" s="101" t="s">
        <v>0</v>
      </c>
      <c r="C6" s="102"/>
      <c r="D6" s="103" t="s">
        <v>20</v>
      </c>
      <c r="E6" s="103" t="s">
        <v>73</v>
      </c>
      <c r="F6" s="104" t="s">
        <v>23</v>
      </c>
      <c r="G6" s="103" t="s">
        <v>71</v>
      </c>
    </row>
    <row r="7" spans="2:10" ht="13.95" customHeight="1" x14ac:dyDescent="0.25">
      <c r="B7" s="10"/>
      <c r="C7" s="11"/>
      <c r="D7" s="12"/>
      <c r="E7" s="12"/>
      <c r="F7" s="12"/>
      <c r="G7" s="12"/>
    </row>
    <row r="8" spans="2:10" ht="13.95" customHeight="1" x14ac:dyDescent="0.25">
      <c r="B8" s="61" t="s">
        <v>1</v>
      </c>
      <c r="C8" s="13"/>
      <c r="D8" s="14"/>
      <c r="E8" s="14"/>
      <c r="F8" s="14"/>
      <c r="G8" s="14"/>
    </row>
    <row r="9" spans="2:10" ht="13.95" customHeight="1" x14ac:dyDescent="0.25">
      <c r="B9" s="61" t="s">
        <v>21</v>
      </c>
      <c r="C9" s="13"/>
      <c r="D9" s="15">
        <v>38200</v>
      </c>
      <c r="E9" s="15">
        <v>45000</v>
      </c>
      <c r="F9" s="15">
        <f>D9-E9</f>
        <v>-6800</v>
      </c>
      <c r="G9" s="16" t="str">
        <f>IF(D9-E9,"Under Budget","Within Budget")</f>
        <v>Under Budget</v>
      </c>
    </row>
    <row r="10" spans="2:10" ht="13.95" customHeight="1" x14ac:dyDescent="0.25">
      <c r="B10" s="61" t="s">
        <v>22</v>
      </c>
      <c r="C10" s="13"/>
      <c r="D10" s="15">
        <v>7800</v>
      </c>
      <c r="E10" s="15">
        <v>10000</v>
      </c>
      <c r="F10" s="15">
        <f>D10-E10</f>
        <v>-2200</v>
      </c>
      <c r="G10" s="16" t="str">
        <f>IF(D10-E10,"Under Budget","Within Budget")</f>
        <v>Under Budget</v>
      </c>
    </row>
    <row r="11" spans="2:10" ht="13.95" customHeight="1" x14ac:dyDescent="0.25">
      <c r="B11" s="62" t="s">
        <v>2</v>
      </c>
      <c r="C11" s="17"/>
      <c r="D11" s="18">
        <f>SUM(D9:D10)</f>
        <v>46000</v>
      </c>
      <c r="E11" s="18">
        <f>SUM(E9:E10)</f>
        <v>55000</v>
      </c>
      <c r="F11" s="18">
        <f>SUM(F9:F10)</f>
        <v>-9000</v>
      </c>
      <c r="G11" s="19" t="str">
        <f>IF(D11-E11,"Under Budget","Within Budget")</f>
        <v>Under Budget</v>
      </c>
    </row>
    <row r="12" spans="2:10" ht="13.95" customHeight="1" x14ac:dyDescent="0.25">
      <c r="B12" s="107"/>
      <c r="C12" s="107"/>
      <c r="D12" s="107"/>
      <c r="E12" s="107"/>
      <c r="F12" s="107"/>
      <c r="G12" s="20"/>
    </row>
    <row r="13" spans="2:10" ht="13.95" customHeight="1" x14ac:dyDescent="0.3">
      <c r="B13" s="34" t="s">
        <v>3</v>
      </c>
      <c r="C13" s="13"/>
      <c r="D13" s="21"/>
      <c r="E13" s="22"/>
      <c r="F13" s="21"/>
      <c r="G13" s="21"/>
    </row>
    <row r="14" spans="2:10" ht="13.95" customHeight="1" x14ac:dyDescent="0.25">
      <c r="B14" s="61" t="s">
        <v>21</v>
      </c>
      <c r="C14" s="23">
        <v>0.2</v>
      </c>
      <c r="D14" s="24">
        <v>5000</v>
      </c>
      <c r="E14" s="24">
        <f>E9*C14</f>
        <v>9000</v>
      </c>
      <c r="F14" s="24">
        <f>E14-D14</f>
        <v>4000</v>
      </c>
      <c r="G14" s="25" t="str">
        <f>IF(D14-E14,"Within Budget","UnderBudget")</f>
        <v>Within Budget</v>
      </c>
    </row>
    <row r="15" spans="2:10" ht="13.95" customHeight="1" x14ac:dyDescent="0.25">
      <c r="B15" s="61" t="s">
        <v>22</v>
      </c>
      <c r="C15" s="26">
        <v>0.25</v>
      </c>
      <c r="D15" s="24">
        <v>2000</v>
      </c>
      <c r="E15" s="24">
        <f>E10*C15</f>
        <v>2500</v>
      </c>
      <c r="F15" s="24">
        <f>E15-D15</f>
        <v>500</v>
      </c>
      <c r="G15" s="25" t="str">
        <f t="shared" ref="G15:G16" si="0">IF(D15-E15,"Within Budget","UnderBudget")</f>
        <v>Within Budget</v>
      </c>
      <c r="J15" s="27"/>
    </row>
    <row r="16" spans="2:10" ht="13.95" customHeight="1" x14ac:dyDescent="0.25">
      <c r="B16" s="63" t="s">
        <v>4</v>
      </c>
      <c r="C16" s="28"/>
      <c r="D16" s="29">
        <f>SUM(D14:D15)</f>
        <v>7000</v>
      </c>
      <c r="E16" s="29">
        <f>SUM(E14:E15)</f>
        <v>11500</v>
      </c>
      <c r="F16" s="29">
        <f>SUM(F14:F15)</f>
        <v>4500</v>
      </c>
      <c r="G16" s="19" t="str">
        <f t="shared" si="0"/>
        <v>Within Budget</v>
      </c>
    </row>
    <row r="17" spans="1:10" ht="13.95" customHeight="1" x14ac:dyDescent="0.25">
      <c r="A17" s="30"/>
      <c r="B17" s="107"/>
      <c r="C17" s="107"/>
      <c r="D17" s="107"/>
      <c r="E17" s="107"/>
      <c r="F17" s="107"/>
      <c r="G17" s="20"/>
    </row>
    <row r="18" spans="1:10" ht="13.95" customHeight="1" x14ac:dyDescent="0.25">
      <c r="B18" s="31" t="s">
        <v>5</v>
      </c>
      <c r="C18" s="32"/>
      <c r="D18" s="33">
        <f>D11-D16</f>
        <v>39000</v>
      </c>
      <c r="E18" s="33">
        <f>E11-E16</f>
        <v>43500</v>
      </c>
      <c r="F18" s="33">
        <f>F11+F16</f>
        <v>-4500</v>
      </c>
      <c r="G18" s="19" t="str">
        <f>IF(D18-E18,"Under Budget","Within Budget")</f>
        <v>Under Budget</v>
      </c>
      <c r="J18" s="27"/>
    </row>
    <row r="20" spans="1:10" ht="13.95" customHeight="1" x14ac:dyDescent="0.25">
      <c r="B20" s="34" t="s">
        <v>6</v>
      </c>
      <c r="C20" s="13"/>
      <c r="D20" s="35"/>
      <c r="E20" s="35"/>
      <c r="F20" s="35"/>
      <c r="G20" s="35"/>
    </row>
    <row r="21" spans="1:10" ht="13.95" customHeight="1" x14ac:dyDescent="0.25">
      <c r="B21" s="36" t="s">
        <v>8</v>
      </c>
      <c r="C21" s="13"/>
      <c r="D21" s="24">
        <v>250</v>
      </c>
      <c r="E21" s="24">
        <v>500</v>
      </c>
      <c r="F21" s="37">
        <f t="shared" ref="F21:F32" si="1">E21-D21</f>
        <v>250</v>
      </c>
      <c r="G21" s="25" t="str">
        <f>IF(D21&lt;E21,"Within Budget", "Over Budget")</f>
        <v>Within Budget</v>
      </c>
    </row>
    <row r="22" spans="1:10" ht="13.95" customHeight="1" x14ac:dyDescent="0.25">
      <c r="B22" s="36" t="s">
        <v>9</v>
      </c>
      <c r="C22" s="13"/>
      <c r="D22" s="24">
        <v>3200</v>
      </c>
      <c r="E22" s="24">
        <v>3000</v>
      </c>
      <c r="F22" s="37">
        <f t="shared" si="1"/>
        <v>-200</v>
      </c>
      <c r="G22" s="25" t="str">
        <f>IF(D22&lt;E22,"Within Budget", "Over Budget")</f>
        <v>Over Budget</v>
      </c>
    </row>
    <row r="23" spans="1:10" ht="13.95" customHeight="1" x14ac:dyDescent="0.25">
      <c r="B23" s="36" t="s">
        <v>10</v>
      </c>
      <c r="C23" s="13"/>
      <c r="D23" s="24">
        <v>950</v>
      </c>
      <c r="E23" s="24">
        <v>870</v>
      </c>
      <c r="F23" s="37">
        <f t="shared" si="1"/>
        <v>-80</v>
      </c>
      <c r="G23" s="25" t="str">
        <f>IF(D23&lt;E23,"Within Budget", "Over Budget")</f>
        <v>Over Budget</v>
      </c>
    </row>
    <row r="24" spans="1:10" ht="13.95" customHeight="1" x14ac:dyDescent="0.25">
      <c r="B24" s="36" t="s">
        <v>26</v>
      </c>
      <c r="C24" s="13"/>
      <c r="D24" s="24">
        <v>300</v>
      </c>
      <c r="E24" s="24">
        <v>500</v>
      </c>
      <c r="F24" s="37">
        <f t="shared" si="1"/>
        <v>200</v>
      </c>
      <c r="G24" s="25" t="str">
        <f t="shared" ref="G24:G33" si="2">IF(D24&lt;E24,"Within Budget", "Over Budget")</f>
        <v>Within Budget</v>
      </c>
    </row>
    <row r="25" spans="1:10" ht="13.95" customHeight="1" x14ac:dyDescent="0.25">
      <c r="B25" s="36" t="s">
        <v>11</v>
      </c>
      <c r="C25" s="13"/>
      <c r="D25" s="24">
        <v>1800</v>
      </c>
      <c r="E25" s="24">
        <v>2300</v>
      </c>
      <c r="F25" s="37">
        <f t="shared" si="1"/>
        <v>500</v>
      </c>
      <c r="G25" s="25" t="str">
        <f t="shared" si="2"/>
        <v>Within Budget</v>
      </c>
    </row>
    <row r="26" spans="1:10" ht="13.95" customHeight="1" x14ac:dyDescent="0.25">
      <c r="B26" s="36" t="s">
        <v>12</v>
      </c>
      <c r="C26" s="13"/>
      <c r="D26" s="24">
        <v>5300</v>
      </c>
      <c r="E26" s="24">
        <v>6200</v>
      </c>
      <c r="F26" s="37">
        <f t="shared" si="1"/>
        <v>900</v>
      </c>
      <c r="G26" s="25" t="str">
        <f t="shared" si="2"/>
        <v>Within Budget</v>
      </c>
    </row>
    <row r="27" spans="1:10" ht="13.95" customHeight="1" x14ac:dyDescent="0.25">
      <c r="B27" s="36" t="s">
        <v>13</v>
      </c>
      <c r="C27" s="100">
        <f>E27/E33</f>
        <v>0.20677177565262342</v>
      </c>
      <c r="D27" s="24">
        <v>6000</v>
      </c>
      <c r="E27" s="24">
        <v>8000</v>
      </c>
      <c r="F27" s="37">
        <f t="shared" si="1"/>
        <v>2000</v>
      </c>
      <c r="G27" s="25" t="str">
        <f t="shared" si="2"/>
        <v>Within Budget</v>
      </c>
    </row>
    <row r="28" spans="1:10" ht="13.95" customHeight="1" x14ac:dyDescent="0.25">
      <c r="B28" s="36" t="s">
        <v>14</v>
      </c>
      <c r="C28" s="100">
        <f>D28/D33</f>
        <v>0.34476528574598242</v>
      </c>
      <c r="D28" s="24">
        <v>10877</v>
      </c>
      <c r="E28" s="24">
        <v>11200</v>
      </c>
      <c r="F28" s="37">
        <f t="shared" si="1"/>
        <v>323</v>
      </c>
      <c r="G28" s="25" t="str">
        <f t="shared" si="2"/>
        <v>Within Budget</v>
      </c>
    </row>
    <row r="29" spans="1:10" ht="13.95" customHeight="1" x14ac:dyDescent="0.25">
      <c r="B29" s="36" t="s">
        <v>24</v>
      </c>
      <c r="C29" s="13"/>
      <c r="D29" s="24">
        <v>700</v>
      </c>
      <c r="E29" s="24">
        <v>660</v>
      </c>
      <c r="F29" s="37">
        <f t="shared" si="1"/>
        <v>-40</v>
      </c>
      <c r="G29" s="25" t="str">
        <f t="shared" si="2"/>
        <v>Over Budget</v>
      </c>
    </row>
    <row r="30" spans="1:10" ht="13.95" customHeight="1" x14ac:dyDescent="0.25">
      <c r="B30" s="36" t="s">
        <v>15</v>
      </c>
      <c r="C30" s="13"/>
      <c r="D30" s="24">
        <v>422</v>
      </c>
      <c r="E30" s="24">
        <v>500</v>
      </c>
      <c r="F30" s="37">
        <f t="shared" si="1"/>
        <v>78</v>
      </c>
      <c r="G30" s="25" t="str">
        <f t="shared" si="2"/>
        <v>Within Budget</v>
      </c>
    </row>
    <row r="31" spans="1:10" ht="13.95" customHeight="1" x14ac:dyDescent="0.25">
      <c r="A31" s="38"/>
      <c r="B31" s="36" t="s">
        <v>16</v>
      </c>
      <c r="C31" s="13"/>
      <c r="D31" s="24">
        <v>1750</v>
      </c>
      <c r="E31" s="24">
        <v>1960</v>
      </c>
      <c r="F31" s="37">
        <f t="shared" si="1"/>
        <v>210</v>
      </c>
      <c r="G31" s="25" t="str">
        <f t="shared" si="2"/>
        <v>Within Budget</v>
      </c>
    </row>
    <row r="32" spans="1:10" ht="13.95" customHeight="1" x14ac:dyDescent="0.25">
      <c r="A32" s="38"/>
      <c r="B32" s="39" t="s">
        <v>17</v>
      </c>
      <c r="C32" s="40"/>
      <c r="D32" s="41">
        <v>0</v>
      </c>
      <c r="E32" s="41">
        <v>3000</v>
      </c>
      <c r="F32" s="42">
        <f t="shared" si="1"/>
        <v>3000</v>
      </c>
      <c r="G32" s="54" t="str">
        <f t="shared" si="2"/>
        <v>Within Budget</v>
      </c>
    </row>
    <row r="33" spans="1:10" ht="13.95" customHeight="1" x14ac:dyDescent="0.25">
      <c r="A33" s="38"/>
      <c r="B33" s="43" t="s">
        <v>18</v>
      </c>
      <c r="C33" s="44" t="s">
        <v>7</v>
      </c>
      <c r="D33" s="45">
        <f>SUM(D21:D32)</f>
        <v>31549</v>
      </c>
      <c r="E33" s="45">
        <f>SUM(E21:E32)</f>
        <v>38690</v>
      </c>
      <c r="F33" s="45">
        <f>SUM(F21:F32)</f>
        <v>7141</v>
      </c>
      <c r="G33" s="25" t="str">
        <f t="shared" si="2"/>
        <v>Within Budget</v>
      </c>
    </row>
    <row r="34" spans="1:10" ht="13.95" customHeight="1" x14ac:dyDescent="0.25">
      <c r="A34" s="30"/>
      <c r="B34" s="108"/>
      <c r="C34" s="108"/>
      <c r="D34" s="108"/>
      <c r="E34" s="108"/>
      <c r="F34" s="108"/>
      <c r="G34" s="11"/>
      <c r="J34" s="27"/>
    </row>
    <row r="35" spans="1:10" ht="13.95" customHeight="1" thickBot="1" x14ac:dyDescent="0.3">
      <c r="B35" s="46" t="s">
        <v>19</v>
      </c>
      <c r="C35" s="47"/>
      <c r="D35" s="47">
        <f>D18-D33</f>
        <v>7451</v>
      </c>
      <c r="E35" s="47">
        <f>E18-E33</f>
        <v>4810</v>
      </c>
      <c r="F35" s="47">
        <f>F18+F33</f>
        <v>2641</v>
      </c>
      <c r="G35" s="74" t="str">
        <f>IF(D35-E35,"Within Budget", "Over Budget")</f>
        <v>Within Budget</v>
      </c>
      <c r="J35" s="27"/>
    </row>
    <row r="36" spans="1:10" ht="13.95" customHeight="1" thickTop="1" x14ac:dyDescent="0.25">
      <c r="E36" s="48"/>
      <c r="F36" s="49"/>
      <c r="G36" s="49"/>
    </row>
    <row r="37" spans="1:10" ht="13.95" customHeight="1" x14ac:dyDescent="0.25">
      <c r="B37" s="99" t="s">
        <v>72</v>
      </c>
      <c r="C37" s="1"/>
      <c r="D37" s="1"/>
      <c r="E37" s="4"/>
      <c r="F37" s="5"/>
      <c r="G37" s="106">
        <f>+_xlfn.MODE.SNGL(D21:F32)</f>
        <v>500</v>
      </c>
      <c r="H37" s="1"/>
      <c r="I37" s="105"/>
    </row>
    <row r="38" spans="1:10" ht="13.95" customHeight="1" x14ac:dyDescent="0.25">
      <c r="B38" s="99"/>
      <c r="C38" s="1"/>
      <c r="D38" s="1"/>
      <c r="E38" s="4"/>
      <c r="F38" s="5"/>
      <c r="G38" s="1"/>
      <c r="H38" s="1"/>
    </row>
    <row r="39" spans="1:10" ht="13.95" customHeight="1" x14ac:dyDescent="0.25">
      <c r="B39" s="99"/>
      <c r="C39" s="1"/>
      <c r="D39" s="1"/>
      <c r="E39" s="4"/>
      <c r="F39" s="5"/>
      <c r="G39" s="1"/>
      <c r="H39" s="1"/>
    </row>
    <row r="40" spans="1:10" ht="13.95" customHeight="1" x14ac:dyDescent="0.25">
      <c r="B40" s="99"/>
      <c r="C40" s="1"/>
      <c r="D40" s="1"/>
      <c r="E40" s="4"/>
      <c r="F40" s="5"/>
      <c r="G40" s="1"/>
      <c r="H40" s="1"/>
      <c r="I40" s="98"/>
    </row>
    <row r="41" spans="1:10" ht="13.95" customHeight="1" x14ac:dyDescent="0.25">
      <c r="C41" s="1"/>
      <c r="D41" s="1" t="s">
        <v>51</v>
      </c>
      <c r="E41" s="4"/>
      <c r="F41" s="5"/>
      <c r="G41" s="1"/>
      <c r="H41" s="1"/>
    </row>
    <row r="42" spans="1:10" ht="13.95" customHeight="1" x14ac:dyDescent="0.25">
      <c r="C42" s="1"/>
      <c r="D42" s="1" t="s">
        <v>50</v>
      </c>
      <c r="E42" s="3"/>
      <c r="F42" s="5"/>
      <c r="G42" s="1"/>
      <c r="H42" s="1"/>
    </row>
    <row r="43" spans="1:10" ht="13.95" customHeight="1" x14ac:dyDescent="0.25">
      <c r="C43" s="1"/>
      <c r="D43" s="1" t="s">
        <v>33</v>
      </c>
      <c r="E43" s="5"/>
      <c r="F43" s="5"/>
      <c r="G43" s="1"/>
      <c r="H43" s="1"/>
    </row>
    <row r="44" spans="1:10" ht="13.95" customHeight="1" x14ac:dyDescent="0.25">
      <c r="C44" s="1"/>
      <c r="D44" s="1" t="s">
        <v>31</v>
      </c>
      <c r="E44" s="5"/>
      <c r="F44" s="5"/>
      <c r="G44" s="1"/>
      <c r="H44" s="1"/>
    </row>
    <row r="45" spans="1:10" ht="13.95" customHeight="1" x14ac:dyDescent="0.25">
      <c r="C45" s="2"/>
      <c r="D45" s="2" t="s">
        <v>32</v>
      </c>
      <c r="E45" s="4"/>
      <c r="F45" s="4"/>
      <c r="G45" s="1"/>
      <c r="H45" s="1"/>
    </row>
    <row r="46" spans="1:10" ht="13.95" customHeight="1" x14ac:dyDescent="0.25">
      <c r="E46" s="48"/>
      <c r="F46" s="49"/>
      <c r="G46" s="49"/>
    </row>
    <row r="47" spans="1:10" ht="13.95" customHeight="1" x14ac:dyDescent="0.25">
      <c r="C47" s="2"/>
      <c r="D47" s="2" t="s">
        <v>27</v>
      </c>
      <c r="E47" s="4"/>
      <c r="F47" s="4"/>
      <c r="G47" s="49"/>
    </row>
    <row r="48" spans="1:10" ht="13.95" customHeight="1" x14ac:dyDescent="0.25">
      <c r="C48" s="2"/>
      <c r="D48" s="2" t="s">
        <v>29</v>
      </c>
      <c r="E48" s="4"/>
      <c r="F48" s="50">
        <f>D28/D33</f>
        <v>0.34476528574598242</v>
      </c>
      <c r="G48" s="49"/>
    </row>
    <row r="49" spans="3:9" ht="13.95" customHeight="1" x14ac:dyDescent="0.25">
      <c r="C49" s="2"/>
      <c r="D49" s="6" t="s">
        <v>28</v>
      </c>
      <c r="E49" s="4"/>
      <c r="F49" s="50">
        <f>E27/E33</f>
        <v>0.20677177565262342</v>
      </c>
    </row>
    <row r="50" spans="3:9" ht="13.95" customHeight="1" x14ac:dyDescent="0.25">
      <c r="D50" s="27"/>
    </row>
    <row r="51" spans="3:9" ht="13.95" customHeight="1" x14ac:dyDescent="0.25">
      <c r="C51" s="38"/>
      <c r="D51" s="7" t="s">
        <v>69</v>
      </c>
      <c r="E51" s="4"/>
      <c r="F51" s="4"/>
    </row>
    <row r="52" spans="3:9" ht="13.95" customHeight="1" x14ac:dyDescent="0.25">
      <c r="G52" s="1"/>
    </row>
    <row r="53" spans="3:9" ht="13.95" customHeight="1" x14ac:dyDescent="0.25">
      <c r="D53" s="7" t="s">
        <v>34</v>
      </c>
      <c r="G53" s="1"/>
    </row>
    <row r="54" spans="3:9" ht="13.95" customHeight="1" x14ac:dyDescent="0.25">
      <c r="G54" s="1"/>
    </row>
    <row r="55" spans="3:9" ht="13.95" customHeight="1" x14ac:dyDescent="0.25">
      <c r="C55" s="2"/>
      <c r="D55" s="2"/>
      <c r="E55" s="4"/>
      <c r="F55" s="4"/>
      <c r="G55" s="1"/>
      <c r="H55" s="1"/>
      <c r="I55" s="1"/>
    </row>
    <row r="56" spans="3:9" ht="13.95" customHeight="1" x14ac:dyDescent="0.25">
      <c r="C56" s="2"/>
      <c r="D56" s="2" t="s">
        <v>43</v>
      </c>
      <c r="E56" s="4"/>
      <c r="F56" s="4"/>
      <c r="G56" s="1"/>
      <c r="H56" s="1"/>
      <c r="I56" s="1"/>
    </row>
    <row r="57" spans="3:9" ht="13.95" customHeight="1" x14ac:dyDescent="0.25">
      <c r="C57" s="2"/>
      <c r="D57" s="2"/>
      <c r="E57" s="4"/>
      <c r="F57" s="4"/>
      <c r="G57" s="1"/>
      <c r="H57" s="1"/>
      <c r="I57" s="1"/>
    </row>
    <row r="58" spans="3:9" ht="13.95" customHeight="1" x14ac:dyDescent="0.25">
      <c r="C58" s="2"/>
      <c r="D58" s="56" t="s">
        <v>35</v>
      </c>
      <c r="E58" s="58" t="s">
        <v>39</v>
      </c>
      <c r="F58" s="58" t="s">
        <v>40</v>
      </c>
      <c r="G58" s="44" t="s">
        <v>23</v>
      </c>
      <c r="H58" s="1"/>
      <c r="I58" s="1"/>
    </row>
    <row r="59" spans="3:9" ht="13.95" customHeight="1" x14ac:dyDescent="0.25">
      <c r="C59" s="2"/>
      <c r="D59" s="8" t="s">
        <v>36</v>
      </c>
      <c r="E59" s="8">
        <f>'QUEST8A answer'!F91</f>
        <v>0</v>
      </c>
      <c r="F59" s="8">
        <f>'QUEST8A answer'!G91</f>
        <v>0</v>
      </c>
      <c r="G59" s="8">
        <f>'QUEST8A answer'!H91</f>
        <v>0</v>
      </c>
      <c r="H59" s="1"/>
      <c r="I59" s="1"/>
    </row>
    <row r="60" spans="3:9" ht="13.95" customHeight="1" x14ac:dyDescent="0.25">
      <c r="C60" s="2"/>
      <c r="D60" s="8" t="s">
        <v>41</v>
      </c>
      <c r="E60" s="38">
        <f>'QUEST8A answer'!F96</f>
        <v>0</v>
      </c>
      <c r="F60" s="38">
        <f>'QUEST8A answer'!G96</f>
        <v>0</v>
      </c>
      <c r="G60" s="38">
        <f>'QUEST8A answer'!H96</f>
        <v>0</v>
      </c>
      <c r="H60" s="1"/>
      <c r="I60" s="1"/>
    </row>
    <row r="61" spans="3:9" ht="13.95" customHeight="1" x14ac:dyDescent="0.25">
      <c r="C61" s="2"/>
      <c r="D61" s="59" t="s">
        <v>37</v>
      </c>
      <c r="E61" s="59">
        <f>'QUEST8A answer'!F113</f>
        <v>0</v>
      </c>
      <c r="F61" s="59">
        <f>'QUEST8A answer'!G113</f>
        <v>0</v>
      </c>
      <c r="G61" s="59">
        <f>'QUEST8A answer'!H113</f>
        <v>0</v>
      </c>
      <c r="H61" s="1"/>
      <c r="I61" s="1"/>
    </row>
    <row r="62" spans="3:9" ht="13.95" customHeight="1" x14ac:dyDescent="0.25">
      <c r="C62" s="2"/>
      <c r="D62" s="57" t="s">
        <v>42</v>
      </c>
      <c r="E62" s="60">
        <f>'QUEST8A answer'!F115</f>
        <v>0</v>
      </c>
      <c r="F62" s="60">
        <f>'QUEST8A answer'!G115</f>
        <v>0</v>
      </c>
      <c r="G62" s="60">
        <f>'QUEST8A answer'!H115</f>
        <v>0</v>
      </c>
      <c r="H62" s="1"/>
      <c r="I62" s="1"/>
    </row>
    <row r="63" spans="3:9" ht="13.95" customHeight="1" x14ac:dyDescent="0.25">
      <c r="C63" s="2"/>
      <c r="D63" s="2"/>
      <c r="E63" s="4"/>
      <c r="F63" s="4"/>
      <c r="G63" s="1"/>
      <c r="H63" s="1"/>
      <c r="I63" s="1"/>
    </row>
    <row r="64" spans="3:9" ht="13.95" customHeight="1" x14ac:dyDescent="0.25">
      <c r="C64" s="2"/>
      <c r="D64" s="1" t="s">
        <v>44</v>
      </c>
      <c r="E64" s="1"/>
      <c r="F64" s="1"/>
      <c r="G64" s="1"/>
      <c r="H64" s="1"/>
      <c r="I64" s="1"/>
    </row>
    <row r="65" spans="3:9" ht="13.95" customHeight="1" x14ac:dyDescent="0.25">
      <c r="C65" s="2"/>
      <c r="D65" s="1"/>
      <c r="E65" s="1"/>
      <c r="F65" s="1"/>
      <c r="G65" s="1"/>
      <c r="H65" s="1"/>
      <c r="I65" s="1"/>
    </row>
    <row r="66" spans="3:9" ht="13.95" customHeight="1" x14ac:dyDescent="0.25">
      <c r="C66" s="2"/>
      <c r="D66" s="1" t="s">
        <v>45</v>
      </c>
      <c r="E66" s="1"/>
      <c r="F66" s="1"/>
      <c r="G66" s="1"/>
      <c r="H66" s="1"/>
      <c r="I66" s="1"/>
    </row>
    <row r="67" spans="3:9" ht="13.95" customHeight="1" x14ac:dyDescent="0.25">
      <c r="C67" s="2"/>
      <c r="D67" s="1" t="s">
        <v>47</v>
      </c>
      <c r="E67" s="1"/>
      <c r="F67" s="1"/>
      <c r="G67" s="1"/>
      <c r="H67" s="1"/>
      <c r="I67" s="1"/>
    </row>
    <row r="68" spans="3:9" ht="13.95" customHeight="1" x14ac:dyDescent="0.25">
      <c r="C68" s="2"/>
      <c r="D68" s="1" t="s">
        <v>46</v>
      </c>
      <c r="E68" s="4"/>
      <c r="F68" s="4"/>
      <c r="G68" s="1"/>
      <c r="H68" s="1"/>
      <c r="I68" s="1"/>
    </row>
    <row r="69" spans="3:9" ht="13.95" customHeight="1" x14ac:dyDescent="0.25">
      <c r="C69" s="2"/>
      <c r="D69" s="2" t="s">
        <v>48</v>
      </c>
      <c r="E69" s="2"/>
      <c r="F69" s="2"/>
      <c r="G69" s="1"/>
      <c r="H69" s="1"/>
      <c r="I69" s="1"/>
    </row>
    <row r="70" spans="3:9" ht="13.95" customHeight="1" x14ac:dyDescent="0.25">
      <c r="C70" s="1"/>
      <c r="D70" s="1" t="s">
        <v>49</v>
      </c>
      <c r="E70" s="1"/>
      <c r="F70" s="1"/>
      <c r="G70" s="1"/>
      <c r="H70" s="1"/>
      <c r="I70" s="1"/>
    </row>
    <row r="71" spans="3:9" ht="13.95" customHeight="1" x14ac:dyDescent="0.25">
      <c r="E71" s="48"/>
      <c r="F71" s="49"/>
      <c r="G71" s="49"/>
    </row>
    <row r="72" spans="3:9" ht="13.95" customHeight="1" x14ac:dyDescent="0.25">
      <c r="E72" s="48"/>
      <c r="F72" s="49"/>
      <c r="G72" s="49"/>
    </row>
    <row r="73" spans="3:9" ht="13.95" customHeight="1" x14ac:dyDescent="0.25">
      <c r="E73" s="48"/>
      <c r="F73" s="49"/>
      <c r="G73" s="49"/>
    </row>
    <row r="74" spans="3:9" ht="13.95" customHeight="1" x14ac:dyDescent="0.25">
      <c r="E74" s="48"/>
      <c r="F74" s="49"/>
      <c r="G74" s="49"/>
    </row>
    <row r="75" spans="3:9" ht="13.95" customHeight="1" x14ac:dyDescent="0.25">
      <c r="E75" s="48"/>
      <c r="F75" s="49"/>
      <c r="G75" s="49"/>
    </row>
    <row r="76" spans="3:9" ht="13.95" customHeight="1" x14ac:dyDescent="0.25">
      <c r="E76" s="48"/>
      <c r="F76" s="49"/>
      <c r="G76" s="49"/>
    </row>
    <row r="77" spans="3:9" ht="13.95" customHeight="1" x14ac:dyDescent="0.25">
      <c r="E77" s="48"/>
      <c r="F77" s="49"/>
      <c r="G77" s="49"/>
    </row>
    <row r="78" spans="3:9" ht="13.95" customHeight="1" x14ac:dyDescent="0.25">
      <c r="E78" s="48"/>
      <c r="F78" s="49"/>
      <c r="G78" s="49"/>
    </row>
    <row r="79" spans="3:9" ht="13.95" customHeight="1" x14ac:dyDescent="0.25">
      <c r="E79" s="48"/>
      <c r="F79" s="49"/>
      <c r="G79" s="49"/>
    </row>
    <row r="80" spans="3:9" ht="13.95" customHeight="1" x14ac:dyDescent="0.25">
      <c r="E80" s="48"/>
      <c r="F80" s="49"/>
      <c r="G80" s="49"/>
    </row>
    <row r="81" spans="2:9" ht="13.95" customHeight="1" x14ac:dyDescent="0.25">
      <c r="E81" s="48"/>
      <c r="F81" s="49"/>
      <c r="G81" s="49"/>
    </row>
    <row r="82" spans="2:9" ht="13.95" customHeight="1" x14ac:dyDescent="0.25">
      <c r="E82" s="48"/>
      <c r="F82" s="49"/>
      <c r="G82" s="49"/>
    </row>
    <row r="83" spans="2:9" ht="13.95" customHeight="1" x14ac:dyDescent="0.25">
      <c r="E83" s="48"/>
      <c r="F83" s="49"/>
      <c r="G83" s="49"/>
    </row>
    <row r="84" spans="2:9" ht="13.95" customHeight="1" x14ac:dyDescent="0.25">
      <c r="E84" s="48"/>
      <c r="F84" s="49"/>
      <c r="G84" s="49"/>
    </row>
    <row r="85" spans="2:9" ht="13.95" customHeight="1" x14ac:dyDescent="0.25">
      <c r="E85" s="48"/>
      <c r="F85" s="49"/>
      <c r="G85" s="49"/>
    </row>
    <row r="86" spans="2:9" ht="13.95" customHeight="1" x14ac:dyDescent="0.25">
      <c r="B86" s="1"/>
      <c r="C86" s="2"/>
      <c r="D86" s="2" t="s">
        <v>27</v>
      </c>
      <c r="E86" s="4"/>
      <c r="F86" s="4"/>
      <c r="G86" s="49"/>
    </row>
    <row r="87" spans="2:9" ht="13.95" customHeight="1" x14ac:dyDescent="0.25">
      <c r="B87" s="1"/>
      <c r="C87" s="2"/>
      <c r="D87" s="2" t="s">
        <v>29</v>
      </c>
      <c r="E87" s="4"/>
      <c r="F87" s="50">
        <f>D28/D33</f>
        <v>0.34476528574598242</v>
      </c>
    </row>
    <row r="88" spans="2:9" ht="13.95" customHeight="1" x14ac:dyDescent="0.25">
      <c r="B88" s="1"/>
      <c r="C88" s="2"/>
      <c r="D88" s="6" t="s">
        <v>28</v>
      </c>
      <c r="E88" s="4"/>
      <c r="F88" s="50">
        <f>E27/E33</f>
        <v>0.20677177565262342</v>
      </c>
    </row>
    <row r="89" spans="2:9" ht="13.95" customHeight="1" x14ac:dyDescent="0.25">
      <c r="D89" s="27"/>
    </row>
    <row r="90" spans="2:9" ht="13.95" customHeight="1" x14ac:dyDescent="0.25">
      <c r="C90" s="38"/>
      <c r="D90" s="7" t="s">
        <v>34</v>
      </c>
      <c r="E90" s="4"/>
      <c r="F90" s="105">
        <f>_xlfn.MODE.SNGL(D21:F32)</f>
        <v>500</v>
      </c>
      <c r="G90" s="1"/>
      <c r="H90" s="1"/>
      <c r="I90" s="1"/>
    </row>
    <row r="91" spans="2:9" ht="13.95" customHeight="1" x14ac:dyDescent="0.25">
      <c r="C91" s="38"/>
      <c r="D91" s="7"/>
      <c r="E91" s="4"/>
      <c r="F91" s="4"/>
      <c r="G91" s="1"/>
      <c r="H91" s="1"/>
      <c r="I91" s="1"/>
    </row>
    <row r="92" spans="2:9" ht="13.95" customHeight="1" x14ac:dyDescent="0.25">
      <c r="C92" s="38"/>
      <c r="D92" s="2"/>
      <c r="E92" s="48"/>
      <c r="F92" s="48"/>
      <c r="G92" s="48"/>
    </row>
    <row r="93" spans="2:9" ht="13.95" customHeight="1" x14ac:dyDescent="0.25">
      <c r="C93" s="38"/>
      <c r="D93" s="51"/>
      <c r="E93" s="48"/>
      <c r="F93" s="48"/>
      <c r="G93" s="48"/>
    </row>
    <row r="94" spans="2:9" ht="13.95" customHeight="1" x14ac:dyDescent="0.25">
      <c r="C94" s="38"/>
      <c r="D94" s="52"/>
      <c r="E94" s="48"/>
      <c r="F94" s="48"/>
      <c r="G94" s="48"/>
    </row>
    <row r="95" spans="2:9" ht="13.95" customHeight="1" x14ac:dyDescent="0.25">
      <c r="C95" s="38"/>
      <c r="D95" s="52"/>
      <c r="E95" s="48"/>
      <c r="F95" s="48"/>
      <c r="G95" s="48"/>
    </row>
    <row r="96" spans="2:9" ht="13.95" customHeight="1" x14ac:dyDescent="0.25">
      <c r="C96" s="38"/>
      <c r="D96" s="38"/>
      <c r="E96" s="48"/>
      <c r="F96" s="48"/>
      <c r="G96" s="48"/>
    </row>
    <row r="97" spans="3:7" ht="13.95" customHeight="1" x14ac:dyDescent="0.25">
      <c r="C97" s="38"/>
      <c r="D97" s="38"/>
      <c r="E97" s="48"/>
      <c r="F97" s="48"/>
      <c r="G97" s="48"/>
    </row>
    <row r="98" spans="3:7" ht="13.95" customHeight="1" x14ac:dyDescent="0.25">
      <c r="C98" s="38"/>
      <c r="D98" s="38"/>
      <c r="E98" s="48"/>
      <c r="F98" s="48"/>
      <c r="G98" s="48"/>
    </row>
    <row r="99" spans="3:7" ht="13.95" customHeight="1" x14ac:dyDescent="0.25">
      <c r="C99" s="38"/>
      <c r="D99" s="38"/>
      <c r="E99" s="48"/>
      <c r="F99" s="48"/>
      <c r="G99" s="48"/>
    </row>
    <row r="100" spans="3:7" ht="13.95" customHeight="1" x14ac:dyDescent="0.25">
      <c r="C100" s="38"/>
      <c r="D100" s="38"/>
      <c r="E100" s="48"/>
      <c r="F100" s="48"/>
      <c r="G100" s="48"/>
    </row>
    <row r="101" spans="3:7" ht="13.95" customHeight="1" x14ac:dyDescent="0.25">
      <c r="C101" s="38"/>
      <c r="D101" s="38"/>
      <c r="E101" s="48"/>
      <c r="F101" s="48"/>
      <c r="G101" s="48"/>
    </row>
    <row r="102" spans="3:7" ht="13.95" customHeight="1" x14ac:dyDescent="0.25">
      <c r="C102" s="38"/>
      <c r="D102" s="38"/>
      <c r="E102" s="48"/>
      <c r="F102" s="48"/>
      <c r="G102" s="48"/>
    </row>
    <row r="103" spans="3:7" ht="13.95" customHeight="1" x14ac:dyDescent="0.25">
      <c r="C103" s="38"/>
      <c r="D103" s="38"/>
      <c r="E103" s="48"/>
      <c r="F103" s="48"/>
      <c r="G103" s="48"/>
    </row>
    <row r="104" spans="3:7" ht="13.95" customHeight="1" x14ac:dyDescent="0.25">
      <c r="C104" s="38"/>
      <c r="D104" s="38"/>
      <c r="E104" s="48"/>
      <c r="F104" s="48"/>
      <c r="G104" s="48"/>
    </row>
    <row r="105" spans="3:7" ht="13.95" customHeight="1" x14ac:dyDescent="0.25">
      <c r="C105" s="38"/>
      <c r="D105" s="38"/>
      <c r="E105" s="38"/>
      <c r="F105" s="38"/>
      <c r="G105" s="38"/>
    </row>
  </sheetData>
  <mergeCells count="5">
    <mergeCell ref="B12:F12"/>
    <mergeCell ref="B17:F17"/>
    <mergeCell ref="B34:F34"/>
    <mergeCell ref="B2:G2"/>
    <mergeCell ref="B4:G4"/>
  </mergeCells>
  <pageMargins left="0.7" right="0.7" top="0.75" bottom="0.75" header="0.3" footer="0.3"/>
  <pageSetup paperSize="9" orientation="portrait" horizontalDpi="4294967293" verticalDpi="429496729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E32"/>
  <sheetViews>
    <sheetView topLeftCell="A13" zoomScale="150" zoomScaleNormal="150" zoomScalePageLayoutView="150" workbookViewId="0">
      <selection activeCell="D24" sqref="D24"/>
    </sheetView>
  </sheetViews>
  <sheetFormatPr defaultColWidth="8.77734375" defaultRowHeight="12" x14ac:dyDescent="0.25"/>
  <cols>
    <col min="1" max="1" width="12.21875" style="8" customWidth="1"/>
    <col min="2" max="2" width="13.44140625" style="8" customWidth="1"/>
    <col min="3" max="3" width="12.44140625" style="8" customWidth="1"/>
    <col min="4" max="4" width="11.6640625" style="8" customWidth="1"/>
    <col min="5" max="5" width="10.44140625" style="8" customWidth="1"/>
    <col min="6" max="6" width="6.44140625" style="8" customWidth="1"/>
    <col min="7" max="16384" width="8.77734375" style="8"/>
  </cols>
  <sheetData>
    <row r="1" spans="1:5" ht="18.600000000000001" customHeight="1" x14ac:dyDescent="0.25">
      <c r="A1" s="90" t="s">
        <v>35</v>
      </c>
      <c r="B1" s="92" t="s">
        <v>39</v>
      </c>
      <c r="C1" s="92" t="s">
        <v>40</v>
      </c>
      <c r="D1" s="93" t="s">
        <v>23</v>
      </c>
    </row>
    <row r="2" spans="1:5" ht="22.8" x14ac:dyDescent="0.25">
      <c r="A2" s="8" t="s">
        <v>36</v>
      </c>
      <c r="B2" s="8">
        <f>'QUEST8A answer'!D11</f>
        <v>46000</v>
      </c>
      <c r="C2" s="8">
        <f>'QUEST8A answer'!E11</f>
        <v>55000</v>
      </c>
      <c r="D2" s="8">
        <f>'QUEST8A answer'!F11</f>
        <v>-9000</v>
      </c>
      <c r="E2" s="87"/>
    </row>
    <row r="3" spans="1:5" ht="16.95" customHeight="1" x14ac:dyDescent="0.25">
      <c r="A3" s="8" t="s">
        <v>41</v>
      </c>
      <c r="B3" s="38">
        <f>'QUEST8A answer'!D16</f>
        <v>7000</v>
      </c>
      <c r="C3" s="38">
        <f>'QUEST8A answer'!E16</f>
        <v>11500</v>
      </c>
      <c r="D3" s="38">
        <f>'QUEST8A answer'!F16</f>
        <v>4500</v>
      </c>
      <c r="E3" s="55"/>
    </row>
    <row r="4" spans="1:5" ht="16.95" customHeight="1" x14ac:dyDescent="0.25">
      <c r="A4" s="59" t="s">
        <v>37</v>
      </c>
      <c r="B4" s="59">
        <f>'QUEST8A answer'!D33</f>
        <v>31549</v>
      </c>
      <c r="C4" s="59">
        <f>'QUEST8A answer'!E33</f>
        <v>38690</v>
      </c>
      <c r="D4" s="59">
        <f>'QUEST8A answer'!F33</f>
        <v>7141</v>
      </c>
      <c r="E4" s="55"/>
    </row>
    <row r="5" spans="1:5" ht="16.95" customHeight="1" x14ac:dyDescent="0.25">
      <c r="A5" s="91" t="s">
        <v>38</v>
      </c>
      <c r="B5" s="91">
        <f>'QUEST8A answer'!D35</f>
        <v>7451</v>
      </c>
      <c r="C5" s="91">
        <f>'QUEST8A answer'!E35</f>
        <v>4810</v>
      </c>
      <c r="D5" s="91">
        <f>'QUEST8A answer'!F35</f>
        <v>2641</v>
      </c>
      <c r="E5" s="55"/>
    </row>
    <row r="6" spans="1:5" ht="16.95" customHeight="1" x14ac:dyDescent="0.25">
      <c r="A6" s="55"/>
      <c r="B6" s="55"/>
      <c r="C6" s="55"/>
      <c r="D6" s="55"/>
      <c r="E6" s="55"/>
    </row>
    <row r="7" spans="1:5" ht="16.95" customHeight="1" x14ac:dyDescent="0.25">
      <c r="A7" s="55"/>
      <c r="B7" s="55"/>
      <c r="C7" s="55"/>
      <c r="D7" s="55"/>
      <c r="E7" s="55"/>
    </row>
    <row r="8" spans="1:5" ht="16.95" customHeight="1" x14ac:dyDescent="0.25">
      <c r="A8" s="55"/>
      <c r="B8" s="55"/>
      <c r="C8" s="55"/>
      <c r="D8" s="55"/>
      <c r="E8" s="55"/>
    </row>
    <row r="9" spans="1:5" ht="16.95" customHeight="1" x14ac:dyDescent="0.25">
      <c r="A9" s="55"/>
      <c r="B9" s="55"/>
      <c r="C9" s="55"/>
      <c r="D9" s="55"/>
      <c r="E9" s="55"/>
    </row>
    <row r="10" spans="1:5" ht="16.95" customHeight="1" x14ac:dyDescent="0.25">
      <c r="A10" s="55"/>
      <c r="B10" s="55"/>
      <c r="C10" s="55"/>
      <c r="D10" s="55"/>
      <c r="E10" s="55"/>
    </row>
    <row r="11" spans="1:5" ht="16.95" customHeight="1" x14ac:dyDescent="0.25">
      <c r="A11" s="55"/>
      <c r="B11" s="55"/>
      <c r="C11" s="55"/>
      <c r="D11" s="55"/>
      <c r="E11" s="55"/>
    </row>
    <row r="12" spans="1:5" ht="16.95" customHeight="1" x14ac:dyDescent="0.25">
      <c r="A12" s="55"/>
      <c r="B12" s="55"/>
      <c r="C12" s="55"/>
      <c r="D12" s="55"/>
      <c r="E12" s="55"/>
    </row>
    <row r="13" spans="1:5" ht="16.95" customHeight="1" x14ac:dyDescent="0.25">
      <c r="A13" s="55"/>
      <c r="B13" s="55"/>
      <c r="C13" s="55"/>
      <c r="D13" s="55"/>
      <c r="E13" s="55"/>
    </row>
    <row r="14" spans="1:5" ht="16.95" customHeight="1" x14ac:dyDescent="0.25">
      <c r="A14" s="55"/>
      <c r="B14" s="55"/>
      <c r="C14" s="55"/>
      <c r="D14" s="55"/>
      <c r="E14" s="55"/>
    </row>
    <row r="15" spans="1:5" ht="16.95" customHeight="1" x14ac:dyDescent="0.25">
      <c r="A15" s="55"/>
      <c r="B15" s="55"/>
      <c r="C15" s="55"/>
      <c r="D15" s="55"/>
      <c r="E15" s="55"/>
    </row>
    <row r="16" spans="1:5" ht="16.95" customHeight="1" x14ac:dyDescent="0.25">
      <c r="A16" s="55"/>
      <c r="B16" s="55"/>
      <c r="C16" s="55"/>
      <c r="D16" s="55"/>
      <c r="E16" s="55"/>
    </row>
    <row r="17" spans="1:5" ht="16.95" customHeight="1" x14ac:dyDescent="0.25">
      <c r="A17" s="55"/>
      <c r="B17" s="55"/>
      <c r="C17" s="55"/>
      <c r="D17" s="55"/>
      <c r="E17" s="55"/>
    </row>
    <row r="18" spans="1:5" ht="16.95" customHeight="1" x14ac:dyDescent="0.25">
      <c r="A18" s="55"/>
      <c r="B18" s="55"/>
      <c r="C18" s="55"/>
      <c r="D18" s="55"/>
      <c r="E18" s="55"/>
    </row>
    <row r="19" spans="1:5" ht="25.05" customHeight="1" x14ac:dyDescent="0.25">
      <c r="A19" s="88"/>
      <c r="B19" s="89"/>
      <c r="C19" s="89"/>
      <c r="D19" s="89"/>
      <c r="E19" s="89"/>
    </row>
    <row r="20" spans="1:5" ht="19.95" customHeight="1" x14ac:dyDescent="0.25">
      <c r="E20" s="56"/>
    </row>
    <row r="21" spans="1:5" ht="18" customHeight="1" x14ac:dyDescent="0.25">
      <c r="E21" s="49"/>
    </row>
    <row r="22" spans="1:5" ht="18" customHeight="1" x14ac:dyDescent="0.25">
      <c r="E22" s="48"/>
    </row>
    <row r="23" spans="1:5" ht="18" customHeight="1" x14ac:dyDescent="0.25">
      <c r="E23" s="48"/>
    </row>
    <row r="24" spans="1:5" ht="18" customHeight="1" x14ac:dyDescent="0.25">
      <c r="E24" s="48"/>
    </row>
    <row r="25" spans="1:5" ht="18" customHeight="1" x14ac:dyDescent="0.25">
      <c r="B25" s="38"/>
      <c r="C25" s="38"/>
      <c r="D25" s="48"/>
      <c r="E25" s="48"/>
    </row>
    <row r="26" spans="1:5" ht="18" customHeight="1" x14ac:dyDescent="0.25">
      <c r="B26" s="38"/>
      <c r="C26" s="38"/>
      <c r="D26" s="48"/>
      <c r="E26" s="48"/>
    </row>
    <row r="27" spans="1:5" ht="18" customHeight="1" x14ac:dyDescent="0.25">
      <c r="B27" s="38"/>
      <c r="C27" s="38"/>
      <c r="D27" s="48"/>
      <c r="E27" s="48"/>
    </row>
    <row r="28" spans="1:5" ht="18" customHeight="1" x14ac:dyDescent="0.25">
      <c r="B28" s="38"/>
      <c r="C28" s="38"/>
      <c r="D28" s="48"/>
      <c r="E28" s="48"/>
    </row>
    <row r="29" spans="1:5" ht="18" customHeight="1" x14ac:dyDescent="0.25">
      <c r="B29" s="38"/>
      <c r="C29" s="38"/>
      <c r="D29" s="48"/>
      <c r="E29" s="48"/>
    </row>
    <row r="30" spans="1:5" ht="18" customHeight="1" x14ac:dyDescent="0.25">
      <c r="B30" s="38"/>
      <c r="C30" s="38"/>
      <c r="D30" s="48"/>
      <c r="E30" s="48"/>
    </row>
    <row r="31" spans="1:5" ht="18" customHeight="1" x14ac:dyDescent="0.25">
      <c r="B31" s="38"/>
      <c r="C31" s="38"/>
      <c r="D31" s="48"/>
      <c r="E31" s="48"/>
    </row>
    <row r="32" spans="1:5" ht="18" customHeight="1" x14ac:dyDescent="0.25">
      <c r="B32" s="38"/>
      <c r="C32" s="38"/>
      <c r="D32" s="38"/>
      <c r="E32" s="38"/>
    </row>
  </sheetData>
  <pageMargins left="0.7" right="0.7" top="0.75" bottom="0.75" header="0.3" footer="0.3"/>
  <pageSetup paperSize="9" orientation="portrait" horizontalDpi="4294967293" verticalDpi="4294967293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0090"/>
  </sheetPr>
  <dimension ref="A2:H53"/>
  <sheetViews>
    <sheetView tabSelected="1" zoomScale="125" zoomScaleNormal="125" zoomScalePageLayoutView="125" workbookViewId="0">
      <selection activeCell="H35" sqref="H35"/>
    </sheetView>
  </sheetViews>
  <sheetFormatPr defaultColWidth="11.5546875" defaultRowHeight="13.8" x14ac:dyDescent="0.3"/>
  <cols>
    <col min="1" max="1" width="14.33203125" customWidth="1"/>
    <col min="2" max="2" width="8.44140625" customWidth="1"/>
    <col min="4" max="4" width="13.6640625" customWidth="1"/>
    <col min="5" max="5" width="18" customWidth="1"/>
    <col min="6" max="6" width="10.6640625" customWidth="1"/>
  </cols>
  <sheetData>
    <row r="2" spans="1:8" ht="22.8" x14ac:dyDescent="0.4">
      <c r="A2" s="53" t="s">
        <v>70</v>
      </c>
    </row>
    <row r="3" spans="1:8" x14ac:dyDescent="0.3">
      <c r="G3">
        <v>1</v>
      </c>
      <c r="H3" t="s">
        <v>54</v>
      </c>
    </row>
    <row r="4" spans="1:8" x14ac:dyDescent="0.3">
      <c r="G4">
        <v>2</v>
      </c>
      <c r="H4" t="s">
        <v>53</v>
      </c>
    </row>
    <row r="5" spans="1:8" x14ac:dyDescent="0.3">
      <c r="G5">
        <v>3</v>
      </c>
      <c r="H5" t="s">
        <v>55</v>
      </c>
    </row>
    <row r="6" spans="1:8" x14ac:dyDescent="0.3">
      <c r="G6">
        <v>4</v>
      </c>
      <c r="H6" t="s">
        <v>56</v>
      </c>
    </row>
    <row r="7" spans="1:8" x14ac:dyDescent="0.3">
      <c r="G7">
        <v>5</v>
      </c>
      <c r="H7" t="s">
        <v>57</v>
      </c>
    </row>
    <row r="8" spans="1:8" x14ac:dyDescent="0.3">
      <c r="G8">
        <v>6</v>
      </c>
      <c r="H8" t="s">
        <v>58</v>
      </c>
    </row>
    <row r="9" spans="1:8" x14ac:dyDescent="0.3">
      <c r="G9">
        <v>7</v>
      </c>
      <c r="H9" t="s">
        <v>59</v>
      </c>
    </row>
    <row r="10" spans="1:8" ht="14.4" x14ac:dyDescent="0.3">
      <c r="C10" s="95">
        <v>80</v>
      </c>
      <c r="D10" s="94" t="s">
        <v>62</v>
      </c>
      <c r="G10">
        <v>8</v>
      </c>
      <c r="H10" t="s">
        <v>60</v>
      </c>
    </row>
    <row r="11" spans="1:8" x14ac:dyDescent="0.3">
      <c r="C11" s="96">
        <v>1.3</v>
      </c>
      <c r="D11" t="s">
        <v>66</v>
      </c>
      <c r="G11">
        <v>9</v>
      </c>
      <c r="H11" t="s">
        <v>61</v>
      </c>
    </row>
    <row r="12" spans="1:8" x14ac:dyDescent="0.3">
      <c r="G12">
        <v>10</v>
      </c>
      <c r="H12" t="s">
        <v>68</v>
      </c>
    </row>
    <row r="14" spans="1:8" ht="17.399999999999999" x14ac:dyDescent="0.3">
      <c r="A14" s="77"/>
    </row>
    <row r="15" spans="1:8" ht="17.399999999999999" x14ac:dyDescent="0.3">
      <c r="B15" s="112" t="s">
        <v>67</v>
      </c>
      <c r="C15" s="78" t="s">
        <v>63</v>
      </c>
      <c r="D15" s="114" t="s">
        <v>64</v>
      </c>
      <c r="E15" s="114" t="s">
        <v>65</v>
      </c>
      <c r="F15" s="71"/>
    </row>
    <row r="16" spans="1:8" ht="15.6" x14ac:dyDescent="0.3">
      <c r="A16" t="s">
        <v>67</v>
      </c>
      <c r="B16" s="113"/>
      <c r="C16" s="79" t="s">
        <v>52</v>
      </c>
      <c r="D16" s="115"/>
      <c r="E16" s="115"/>
      <c r="F16" s="97"/>
    </row>
    <row r="17" spans="1:6" ht="14.4" x14ac:dyDescent="0.3">
      <c r="A17" s="81" t="str">
        <f t="shared" ref="A17:A26" si="0">VLOOKUP(B17,$G$3:$H$12,2)</f>
        <v>Cape Town</v>
      </c>
      <c r="B17" s="82">
        <v>10</v>
      </c>
      <c r="C17" s="82">
        <v>2000</v>
      </c>
      <c r="D17" s="83">
        <f t="shared" ref="D17:D26" si="1">C17*$C$10</f>
        <v>160000</v>
      </c>
      <c r="E17" s="68">
        <f t="shared" ref="E17:E26" si="2">(C17*$C$10)*$C$11</f>
        <v>208000</v>
      </c>
      <c r="F17" s="73"/>
    </row>
    <row r="18" spans="1:6" ht="14.4" x14ac:dyDescent="0.3">
      <c r="A18" s="81" t="str">
        <f t="shared" si="0"/>
        <v>Dubai</v>
      </c>
      <c r="B18" s="82">
        <v>9</v>
      </c>
      <c r="C18" s="82">
        <v>2100</v>
      </c>
      <c r="D18" s="83">
        <f t="shared" si="1"/>
        <v>168000</v>
      </c>
      <c r="E18" s="68">
        <f t="shared" si="2"/>
        <v>218400</v>
      </c>
      <c r="F18" s="73"/>
    </row>
    <row r="19" spans="1:6" ht="14.4" x14ac:dyDescent="0.3">
      <c r="A19" t="str">
        <f t="shared" si="0"/>
        <v>London</v>
      </c>
      <c r="B19" s="67">
        <v>1</v>
      </c>
      <c r="C19" s="67">
        <v>13100</v>
      </c>
      <c r="D19" s="69">
        <f t="shared" si="1"/>
        <v>1048000</v>
      </c>
      <c r="E19" s="68">
        <f t="shared" si="2"/>
        <v>1362400</v>
      </c>
      <c r="F19" s="73"/>
    </row>
    <row r="20" spans="1:6" ht="14.4" x14ac:dyDescent="0.3">
      <c r="A20" t="str">
        <f t="shared" si="0"/>
        <v>Madrid</v>
      </c>
      <c r="B20" s="67">
        <v>7</v>
      </c>
      <c r="C20" s="67">
        <v>4200</v>
      </c>
      <c r="D20" s="69">
        <f t="shared" si="1"/>
        <v>336000</v>
      </c>
      <c r="E20" s="68">
        <f t="shared" si="2"/>
        <v>436800</v>
      </c>
      <c r="F20" s="73"/>
    </row>
    <row r="21" spans="1:6" ht="14.4" x14ac:dyDescent="0.3">
      <c r="A21" t="str">
        <f t="shared" si="0"/>
        <v>New York</v>
      </c>
      <c r="B21" s="67">
        <v>3</v>
      </c>
      <c r="C21" s="67">
        <v>11700</v>
      </c>
      <c r="D21" s="69">
        <f t="shared" si="1"/>
        <v>936000</v>
      </c>
      <c r="E21" s="68">
        <f t="shared" si="2"/>
        <v>1216800</v>
      </c>
      <c r="F21" s="73"/>
    </row>
    <row r="22" spans="1:6" ht="14.4" x14ac:dyDescent="0.3">
      <c r="A22" t="str">
        <f t="shared" si="0"/>
        <v>Rome</v>
      </c>
      <c r="B22" s="67">
        <v>6</v>
      </c>
      <c r="C22" s="67">
        <v>6800</v>
      </c>
      <c r="D22" s="69">
        <f t="shared" si="1"/>
        <v>544000</v>
      </c>
      <c r="E22" s="68">
        <f t="shared" si="2"/>
        <v>707200</v>
      </c>
      <c r="F22" s="73"/>
    </row>
    <row r="23" spans="1:6" ht="14.4" x14ac:dyDescent="0.3">
      <c r="A23" t="str">
        <f t="shared" si="0"/>
        <v>Sau Paolo</v>
      </c>
      <c r="B23" s="67">
        <v>8</v>
      </c>
      <c r="C23" s="67">
        <v>2200</v>
      </c>
      <c r="D23" s="69">
        <f t="shared" si="1"/>
        <v>176000</v>
      </c>
      <c r="E23" s="68">
        <f t="shared" si="2"/>
        <v>228800</v>
      </c>
      <c r="F23" s="73"/>
    </row>
    <row r="24" spans="1:6" ht="14.4" x14ac:dyDescent="0.3">
      <c r="A24" t="str">
        <f t="shared" si="0"/>
        <v>Singapore</v>
      </c>
      <c r="B24" s="67">
        <v>2</v>
      </c>
      <c r="C24" s="67">
        <v>12900</v>
      </c>
      <c r="D24" s="69">
        <f t="shared" si="1"/>
        <v>1032000</v>
      </c>
      <c r="E24" s="68">
        <f t="shared" si="2"/>
        <v>1341600</v>
      </c>
      <c r="F24" s="73"/>
    </row>
    <row r="25" spans="1:6" ht="14.4" x14ac:dyDescent="0.3">
      <c r="A25" t="str">
        <f t="shared" si="0"/>
        <v>Sydney</v>
      </c>
      <c r="B25" s="67">
        <v>5</v>
      </c>
      <c r="C25" s="67">
        <v>8100</v>
      </c>
      <c r="D25" s="69">
        <f t="shared" si="1"/>
        <v>648000</v>
      </c>
      <c r="E25" s="68">
        <f t="shared" si="2"/>
        <v>842400</v>
      </c>
      <c r="F25" s="73"/>
    </row>
    <row r="26" spans="1:6" ht="14.4" x14ac:dyDescent="0.3">
      <c r="A26" s="84" t="str">
        <f t="shared" si="0"/>
        <v>Tokyo</v>
      </c>
      <c r="B26" s="85">
        <v>4</v>
      </c>
      <c r="C26" s="85">
        <v>8500</v>
      </c>
      <c r="D26" s="86">
        <f t="shared" si="1"/>
        <v>680000</v>
      </c>
      <c r="E26" s="68">
        <f t="shared" si="2"/>
        <v>884000</v>
      </c>
      <c r="F26" s="73"/>
    </row>
    <row r="27" spans="1:6" ht="15" thickBot="1" x14ac:dyDescent="0.35">
      <c r="B27" s="67"/>
      <c r="C27" s="67"/>
      <c r="D27" s="80">
        <f>SUM(D17:D26)</f>
        <v>5728000</v>
      </c>
      <c r="E27" s="72">
        <f>SUM(E17:E26)</f>
        <v>7446400</v>
      </c>
      <c r="F27" s="70"/>
    </row>
    <row r="28" spans="1:6" ht="16.2" thickTop="1" x14ac:dyDescent="0.3">
      <c r="A28" s="65"/>
      <c r="B28" s="65"/>
      <c r="D28" s="66"/>
    </row>
    <row r="30" spans="1:6" x14ac:dyDescent="0.3">
      <c r="B30" s="81"/>
    </row>
    <row r="31" spans="1:6" x14ac:dyDescent="0.3">
      <c r="B31" s="81"/>
    </row>
    <row r="32" spans="1:6" x14ac:dyDescent="0.3">
      <c r="B32" s="81"/>
    </row>
    <row r="33" spans="1:5" ht="14.4" x14ac:dyDescent="0.3">
      <c r="B33" s="116"/>
    </row>
    <row r="35" spans="1:5" ht="14.4" x14ac:dyDescent="0.3">
      <c r="B35" s="64"/>
      <c r="C35" s="64"/>
      <c r="D35" s="64"/>
      <c r="E35" s="75"/>
    </row>
    <row r="36" spans="1:5" ht="14.4" x14ac:dyDescent="0.3">
      <c r="B36" s="64"/>
      <c r="C36" s="64"/>
      <c r="D36" s="75"/>
      <c r="E36" s="75"/>
    </row>
    <row r="37" spans="1:5" ht="14.4" x14ac:dyDescent="0.3">
      <c r="A37" s="1"/>
      <c r="B37" s="64"/>
      <c r="C37" s="64"/>
      <c r="D37" s="64"/>
      <c r="E37" s="75"/>
    </row>
    <row r="38" spans="1:5" ht="14.4" x14ac:dyDescent="0.3">
      <c r="A38" s="1"/>
      <c r="B38" s="64"/>
      <c r="C38" s="64"/>
      <c r="D38" s="75"/>
      <c r="E38" s="75"/>
    </row>
    <row r="39" spans="1:5" ht="14.4" x14ac:dyDescent="0.3">
      <c r="B39" s="64"/>
      <c r="C39" s="64"/>
      <c r="D39" s="75"/>
      <c r="E39" s="75"/>
    </row>
    <row r="40" spans="1:5" ht="14.4" x14ac:dyDescent="0.3">
      <c r="B40" s="64"/>
      <c r="C40" s="64"/>
      <c r="D40" s="75"/>
      <c r="E40" s="75"/>
    </row>
    <row r="41" spans="1:5" ht="14.4" x14ac:dyDescent="0.3">
      <c r="B41" s="76"/>
      <c r="C41" s="76"/>
      <c r="D41" s="75"/>
      <c r="E41" s="75"/>
    </row>
    <row r="42" spans="1:5" ht="14.4" x14ac:dyDescent="0.3">
      <c r="B42" s="64"/>
      <c r="C42" s="64"/>
      <c r="D42" s="75"/>
      <c r="E42" s="75"/>
    </row>
    <row r="43" spans="1:5" ht="14.4" x14ac:dyDescent="0.3">
      <c r="B43" s="75"/>
      <c r="C43" s="75"/>
      <c r="D43" s="75"/>
      <c r="E43" s="75"/>
    </row>
    <row r="53" spans="2:2" ht="14.4" x14ac:dyDescent="0.3">
      <c r="B53" s="117"/>
    </row>
  </sheetData>
  <sortState xmlns:xlrd2="http://schemas.microsoft.com/office/spreadsheetml/2017/richdata2" ref="A17:E26">
    <sortCondition ref="A17:A26"/>
  </sortState>
  <mergeCells count="3">
    <mergeCell ref="B15:B16"/>
    <mergeCell ref="D15:D16"/>
    <mergeCell ref="E15:E16"/>
  </mergeCells>
  <pageMargins left="0.75" right="0.75" top="1" bottom="1" header="0.5" footer="0.5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QUEST8A answer</vt:lpstr>
      <vt:lpstr> QUEST8B</vt:lpstr>
      <vt:lpstr>Green Earth QUEST8C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Marietha</dc:creator>
  <cp:lastModifiedBy>Acer</cp:lastModifiedBy>
  <cp:lastPrinted>2020-10-13T09:08:08Z</cp:lastPrinted>
  <dcterms:created xsi:type="dcterms:W3CDTF">2020-09-14T16:53:26Z</dcterms:created>
  <dcterms:modified xsi:type="dcterms:W3CDTF">2020-10-19T13:02:32Z</dcterms:modified>
</cp:coreProperties>
</file>