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F90F0436-7AC0-4541-83CD-7BE3A62B1907}" xr6:coauthVersionLast="45" xr6:coauthVersionMax="45" xr10:uidLastSave="{00000000-0000-0000-0000-000000000000}"/>
  <bookViews>
    <workbookView xWindow="-108" yWindow="-108" windowWidth="23256" windowHeight="12576" activeTab="2" xr2:uid="{00000000-000D-0000-FFFF-FFFF00000000}"/>
  </bookViews>
  <sheets>
    <sheet name="Sheet1" sheetId="1" r:id="rId1"/>
    <sheet name="Types" sheetId="7" r:id="rId2"/>
    <sheet name="Answer" sheetId="9" r:id="rId3"/>
    <sheet name="Formulas" sheetId="10" r:id="rId4"/>
    <sheet name="Sheet2" sheetId="3" r:id="rId5"/>
    <sheet name="Sheet3" sheetId="4" r:id="rId6"/>
  </sheets>
  <calcPr calcId="181029"/>
</workbook>
</file>

<file path=xl/calcChain.xml><?xml version="1.0" encoding="utf-8"?>
<calcChain xmlns="http://schemas.openxmlformats.org/spreadsheetml/2006/main">
  <c r="F33" i="10" l="1"/>
  <c r="G33" i="10" s="1"/>
  <c r="H33" i="10" s="1"/>
  <c r="C33" i="10"/>
  <c r="A33" i="10"/>
  <c r="G32" i="10"/>
  <c r="H32" i="10" s="1"/>
  <c r="F32" i="10"/>
  <c r="C32" i="10"/>
  <c r="A32" i="10"/>
  <c r="F31" i="10"/>
  <c r="C31" i="10"/>
  <c r="A31" i="10"/>
  <c r="G30" i="10"/>
  <c r="F30" i="10"/>
  <c r="H30" i="10" s="1"/>
  <c r="C30" i="10"/>
  <c r="A30" i="10"/>
  <c r="F29" i="10"/>
  <c r="G29" i="10" s="1"/>
  <c r="H29" i="10" s="1"/>
  <c r="C29" i="10"/>
  <c r="A29" i="10"/>
  <c r="G28" i="10"/>
  <c r="H28" i="10" s="1"/>
  <c r="F28" i="10"/>
  <c r="C28" i="10"/>
  <c r="A28" i="10"/>
  <c r="F27" i="10"/>
  <c r="C27" i="10"/>
  <c r="A27" i="10"/>
  <c r="G26" i="10"/>
  <c r="F26" i="10"/>
  <c r="H26" i="10" s="1"/>
  <c r="C26" i="10"/>
  <c r="A26" i="10"/>
  <c r="F25" i="10"/>
  <c r="G25" i="10" s="1"/>
  <c r="H25" i="10" s="1"/>
  <c r="C25" i="10"/>
  <c r="A25" i="10"/>
  <c r="G24" i="10"/>
  <c r="H24" i="10" s="1"/>
  <c r="F24" i="10"/>
  <c r="C24" i="10"/>
  <c r="A24" i="10"/>
  <c r="F23" i="10"/>
  <c r="C23" i="10"/>
  <c r="A23" i="10"/>
  <c r="G22" i="10"/>
  <c r="F22" i="10"/>
  <c r="H22" i="10" s="1"/>
  <c r="C22" i="10"/>
  <c r="A22" i="10"/>
  <c r="F21" i="10"/>
  <c r="G21" i="10" s="1"/>
  <c r="H21" i="10" s="1"/>
  <c r="C21" i="10"/>
  <c r="A21" i="10"/>
  <c r="G20" i="10"/>
  <c r="H20" i="10" s="1"/>
  <c r="F20" i="10"/>
  <c r="C20" i="10"/>
  <c r="A20" i="10"/>
  <c r="F19" i="10"/>
  <c r="C19" i="10"/>
  <c r="A19" i="10"/>
  <c r="G18" i="10"/>
  <c r="F18" i="10"/>
  <c r="H18" i="10" s="1"/>
  <c r="C18" i="10"/>
  <c r="A18" i="10"/>
  <c r="F17" i="10"/>
  <c r="G17" i="10" s="1"/>
  <c r="H17" i="10" s="1"/>
  <c r="C17" i="10"/>
  <c r="A17" i="10"/>
  <c r="G16" i="10"/>
  <c r="F16" i="10"/>
  <c r="H16" i="10" s="1"/>
  <c r="C16" i="10"/>
  <c r="A16" i="10"/>
  <c r="F15" i="10"/>
  <c r="C15" i="10"/>
  <c r="A15" i="10"/>
  <c r="G14" i="10"/>
  <c r="F14" i="10"/>
  <c r="H14" i="10" s="1"/>
  <c r="C14" i="10"/>
  <c r="A14" i="10"/>
  <c r="F13" i="10"/>
  <c r="G13" i="10" s="1"/>
  <c r="C13" i="10"/>
  <c r="A13" i="10"/>
  <c r="I14" i="10" l="1"/>
  <c r="J14" i="10" s="1"/>
  <c r="I22" i="10"/>
  <c r="J22" i="10" s="1"/>
  <c r="I24" i="10"/>
  <c r="J24" i="10" s="1"/>
  <c r="I32" i="10"/>
  <c r="J32" i="10" s="1"/>
  <c r="I29" i="10"/>
  <c r="J29" i="10" s="1"/>
  <c r="H15" i="10"/>
  <c r="I21" i="10"/>
  <c r="J21" i="10" s="1"/>
  <c r="J18" i="10"/>
  <c r="I18" i="10"/>
  <c r="I20" i="10"/>
  <c r="J20" i="10" s="1"/>
  <c r="J26" i="10"/>
  <c r="I26" i="10"/>
  <c r="H27" i="10"/>
  <c r="J28" i="10"/>
  <c r="I28" i="10"/>
  <c r="I30" i="10"/>
  <c r="J30" i="10" s="1"/>
  <c r="J35" i="10"/>
  <c r="H13" i="10"/>
  <c r="I16" i="10"/>
  <c r="J16" i="10" s="1"/>
  <c r="J17" i="10"/>
  <c r="I17" i="10"/>
  <c r="I25" i="10"/>
  <c r="J25" i="10" s="1"/>
  <c r="J33" i="10"/>
  <c r="I33" i="10"/>
  <c r="G15" i="10"/>
  <c r="G19" i="10"/>
  <c r="H19" i="10" s="1"/>
  <c r="G23" i="10"/>
  <c r="H23" i="10" s="1"/>
  <c r="G27" i="10"/>
  <c r="G31" i="10"/>
  <c r="H31" i="10" s="1"/>
  <c r="F33" i="9"/>
  <c r="C33" i="9"/>
  <c r="A33" i="9"/>
  <c r="H32" i="9"/>
  <c r="G32" i="9"/>
  <c r="F32" i="9"/>
  <c r="C32" i="9"/>
  <c r="A32" i="9"/>
  <c r="G31" i="9"/>
  <c r="F31" i="9"/>
  <c r="H31" i="9" s="1"/>
  <c r="C31" i="9"/>
  <c r="A31" i="9"/>
  <c r="F30" i="9"/>
  <c r="C30" i="9"/>
  <c r="A30" i="9"/>
  <c r="G29" i="9"/>
  <c r="H29" i="9" s="1"/>
  <c r="F29" i="9"/>
  <c r="C29" i="9"/>
  <c r="A29" i="9"/>
  <c r="F28" i="9"/>
  <c r="G28" i="9" s="1"/>
  <c r="H28" i="9" s="1"/>
  <c r="C28" i="9"/>
  <c r="A28" i="9"/>
  <c r="G27" i="9"/>
  <c r="F27" i="9"/>
  <c r="H27" i="9" s="1"/>
  <c r="C27" i="9"/>
  <c r="A27" i="9"/>
  <c r="F26" i="9"/>
  <c r="C26" i="9"/>
  <c r="A26" i="9"/>
  <c r="G25" i="9"/>
  <c r="H25" i="9" s="1"/>
  <c r="F25" i="9"/>
  <c r="C25" i="9"/>
  <c r="A25" i="9"/>
  <c r="F24" i="9"/>
  <c r="G24" i="9" s="1"/>
  <c r="H24" i="9" s="1"/>
  <c r="C24" i="9"/>
  <c r="A24" i="9"/>
  <c r="G23" i="9"/>
  <c r="F23" i="9"/>
  <c r="H23" i="9" s="1"/>
  <c r="C23" i="9"/>
  <c r="A23" i="9"/>
  <c r="F22" i="9"/>
  <c r="C22" i="9"/>
  <c r="A22" i="9"/>
  <c r="G21" i="9"/>
  <c r="H21" i="9" s="1"/>
  <c r="F21" i="9"/>
  <c r="C21" i="9"/>
  <c r="A21" i="9"/>
  <c r="F20" i="9"/>
  <c r="G20" i="9" s="1"/>
  <c r="H20" i="9" s="1"/>
  <c r="C20" i="9"/>
  <c r="A20" i="9"/>
  <c r="G19" i="9"/>
  <c r="F19" i="9"/>
  <c r="H19" i="9" s="1"/>
  <c r="C19" i="9"/>
  <c r="A19" i="9"/>
  <c r="F18" i="9"/>
  <c r="C18" i="9"/>
  <c r="A18" i="9"/>
  <c r="G17" i="9"/>
  <c r="F17" i="9"/>
  <c r="H17" i="9" s="1"/>
  <c r="C17" i="9"/>
  <c r="A17" i="9"/>
  <c r="F16" i="9"/>
  <c r="G16" i="9" s="1"/>
  <c r="H16" i="9" s="1"/>
  <c r="C16" i="9"/>
  <c r="A16" i="9"/>
  <c r="G15" i="9"/>
  <c r="F15" i="9"/>
  <c r="H15" i="9" s="1"/>
  <c r="C15" i="9"/>
  <c r="A15" i="9"/>
  <c r="F14" i="9"/>
  <c r="C14" i="9"/>
  <c r="A14" i="9"/>
  <c r="G13" i="9"/>
  <c r="F13" i="9"/>
  <c r="H13" i="9" s="1"/>
  <c r="C13" i="9"/>
  <c r="A13" i="9"/>
  <c r="I23" i="10" l="1"/>
  <c r="J23" i="10" s="1"/>
  <c r="I19" i="10"/>
  <c r="J19" i="10"/>
  <c r="I31" i="10"/>
  <c r="J31" i="10" s="1"/>
  <c r="I15" i="10"/>
  <c r="J15" i="10"/>
  <c r="I27" i="10"/>
  <c r="J27" i="10" s="1"/>
  <c r="I13" i="10"/>
  <c r="J13" i="10" s="1"/>
  <c r="J34" i="10" s="1"/>
  <c r="I20" i="9"/>
  <c r="J20" i="9" s="1"/>
  <c r="I28" i="9"/>
  <c r="J28" i="9" s="1"/>
  <c r="I17" i="9"/>
  <c r="J17" i="9" s="1"/>
  <c r="H18" i="9"/>
  <c r="I21" i="9"/>
  <c r="J21" i="9"/>
  <c r="J27" i="9"/>
  <c r="I27" i="9"/>
  <c r="I29" i="9"/>
  <c r="J29" i="9"/>
  <c r="J15" i="9"/>
  <c r="I15" i="9"/>
  <c r="I16" i="9"/>
  <c r="J16" i="9" s="1"/>
  <c r="J23" i="9"/>
  <c r="I23" i="9"/>
  <c r="I24" i="9"/>
  <c r="J24" i="9" s="1"/>
  <c r="I25" i="9"/>
  <c r="J25" i="9" s="1"/>
  <c r="I31" i="9"/>
  <c r="J31" i="9" s="1"/>
  <c r="J19" i="9"/>
  <c r="I19" i="9"/>
  <c r="I13" i="9"/>
  <c r="J13" i="9"/>
  <c r="H30" i="9"/>
  <c r="H33" i="9"/>
  <c r="G14" i="9"/>
  <c r="J35" i="9" s="1"/>
  <c r="G18" i="9"/>
  <c r="G22" i="9"/>
  <c r="H22" i="9" s="1"/>
  <c r="G26" i="9"/>
  <c r="H26" i="9" s="1"/>
  <c r="G30" i="9"/>
  <c r="I32" i="9"/>
  <c r="J32" i="9" s="1"/>
  <c r="G33" i="9"/>
  <c r="I26" i="9" l="1"/>
  <c r="J26" i="9"/>
  <c r="I22" i="9"/>
  <c r="J22" i="9"/>
  <c r="I30" i="9"/>
  <c r="J30" i="9"/>
  <c r="I18" i="9"/>
  <c r="J18" i="9" s="1"/>
  <c r="I33" i="9"/>
  <c r="J33" i="9" s="1"/>
  <c r="H14" i="9"/>
  <c r="F13" i="1"/>
  <c r="G13" i="1" s="1"/>
  <c r="F14" i="1"/>
  <c r="G14" i="1" s="1"/>
  <c r="F15" i="1"/>
  <c r="G15" i="1"/>
  <c r="H15" i="1" s="1"/>
  <c r="F16" i="1"/>
  <c r="F17" i="1"/>
  <c r="G17" i="1" s="1"/>
  <c r="F18" i="1"/>
  <c r="G18" i="1" s="1"/>
  <c r="F19" i="1"/>
  <c r="G19" i="1" s="1"/>
  <c r="H19" i="1" s="1"/>
  <c r="F20" i="1"/>
  <c r="G20" i="1" s="1"/>
  <c r="F21" i="1"/>
  <c r="G21" i="1" s="1"/>
  <c r="F22" i="1"/>
  <c r="G22" i="1" s="1"/>
  <c r="F23" i="1"/>
  <c r="G23" i="1" s="1"/>
  <c r="H23" i="1" s="1"/>
  <c r="F24" i="1"/>
  <c r="F25" i="1"/>
  <c r="G25" i="1" s="1"/>
  <c r="F26" i="1"/>
  <c r="G26" i="1" s="1"/>
  <c r="F27" i="1"/>
  <c r="G27" i="1" s="1"/>
  <c r="H27" i="1" s="1"/>
  <c r="F28" i="1"/>
  <c r="G28" i="1" s="1"/>
  <c r="H28" i="1" s="1"/>
  <c r="F29" i="1"/>
  <c r="G29" i="1" s="1"/>
  <c r="F30" i="1"/>
  <c r="G30" i="1" s="1"/>
  <c r="F31" i="1"/>
  <c r="G31" i="1" s="1"/>
  <c r="H31" i="1" s="1"/>
  <c r="F32" i="1"/>
  <c r="G32" i="1" s="1"/>
  <c r="H32" i="1" s="1"/>
  <c r="F33" i="1"/>
  <c r="G33" i="1" s="1"/>
  <c r="I14" i="9" l="1"/>
  <c r="J14" i="9"/>
  <c r="J34" i="9" s="1"/>
  <c r="H20" i="1"/>
  <c r="G24" i="1"/>
  <c r="H24" i="1" s="1"/>
  <c r="G16" i="1"/>
  <c r="H16" i="1" s="1"/>
  <c r="H30" i="1"/>
  <c r="H26" i="1"/>
  <c r="H22" i="1"/>
  <c r="H18" i="1"/>
  <c r="H14" i="1"/>
  <c r="H33" i="1"/>
  <c r="H29" i="1"/>
  <c r="H25" i="1"/>
  <c r="H21" i="1"/>
  <c r="H17" i="1"/>
  <c r="H13" i="1"/>
</calcChain>
</file>

<file path=xl/sharedStrings.xml><?xml version="1.0" encoding="utf-8"?>
<sst xmlns="http://schemas.openxmlformats.org/spreadsheetml/2006/main" count="288" uniqueCount="59">
  <si>
    <t>Discount</t>
  </si>
  <si>
    <t>Sales Tax</t>
  </si>
  <si>
    <t>Current Price</t>
  </si>
  <si>
    <t>Units Sold</t>
  </si>
  <si>
    <t>Amount of Discount</t>
  </si>
  <si>
    <t>Discounted Total</t>
  </si>
  <si>
    <t>Amount Due</t>
  </si>
  <si>
    <t>Total Amount Due</t>
  </si>
  <si>
    <t>Average Discount</t>
  </si>
  <si>
    <t>Symbol in science</t>
  </si>
  <si>
    <t>Metals (Elements)</t>
  </si>
  <si>
    <t>Chromium</t>
  </si>
  <si>
    <t>Cr</t>
  </si>
  <si>
    <t>Vanadium</t>
  </si>
  <si>
    <t>V</t>
  </si>
  <si>
    <t>Manganese</t>
  </si>
  <si>
    <t>Mn</t>
  </si>
  <si>
    <t>Nickel</t>
  </si>
  <si>
    <t>Ni</t>
  </si>
  <si>
    <t>Tungsten</t>
  </si>
  <si>
    <t>Copper</t>
  </si>
  <si>
    <t>Cu</t>
  </si>
  <si>
    <t>Tin</t>
  </si>
  <si>
    <t>Sn</t>
  </si>
  <si>
    <t>Lead</t>
  </si>
  <si>
    <t>Pb</t>
  </si>
  <si>
    <t>Zinc</t>
  </si>
  <si>
    <t>Zn</t>
  </si>
  <si>
    <t>Aluminium</t>
  </si>
  <si>
    <t>Al</t>
  </si>
  <si>
    <t>Brass</t>
  </si>
  <si>
    <t>Br</t>
  </si>
  <si>
    <t>Code</t>
  </si>
  <si>
    <t>Total Sales</t>
  </si>
  <si>
    <t>EcoGreen Metal Distributors</t>
  </si>
  <si>
    <t>Me C005</t>
  </si>
  <si>
    <t>Me C006</t>
  </si>
  <si>
    <t>Me C007</t>
  </si>
  <si>
    <t>Me C008</t>
  </si>
  <si>
    <t>Me C009</t>
  </si>
  <si>
    <t>Me C010</t>
  </si>
  <si>
    <t>Me C011</t>
  </si>
  <si>
    <t>Me C012</t>
  </si>
  <si>
    <t>Me C013</t>
  </si>
  <si>
    <t>Me C014</t>
  </si>
  <si>
    <t>Metals</t>
  </si>
  <si>
    <t>Symbol</t>
  </si>
  <si>
    <t>Instructions:</t>
  </si>
  <si>
    <t xml:space="preserve">1.  Use the VLOOKUP function to fill the Codes in column A. </t>
  </si>
  <si>
    <t>2.  Use the VLOOKUP function to fill the correct symbols in column C.</t>
  </si>
  <si>
    <t>3.  Use the Round off fucntion  to format to display 0 decimals in the Amount Due column</t>
  </si>
  <si>
    <t>Calculations</t>
  </si>
  <si>
    <t>Total Sales =  Units sold * current price</t>
  </si>
  <si>
    <t>Amount of Discount = Discount 12% * Total Sales (use absolute cell reference)</t>
  </si>
  <si>
    <t>Discounted Total = Total Sales - Amount of Discount</t>
  </si>
  <si>
    <t>Sales Tax =  Discounted Total * Sales Tax 15%</t>
  </si>
  <si>
    <t>Amount due = Sales Tx + Discounted Total</t>
  </si>
  <si>
    <t>Calculate the Total Amount due and the Average Discount</t>
  </si>
  <si>
    <t>4.  Do not print the instructions.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</si>
</sst>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_-;\-* #,##0.0_-;_-* &quot;-&quot;??_-;_-@_-"/>
  </numFmts>
  <fonts count="16" x14ac:knownFonts="1">
    <font>
      <sz val="10"/>
      <name val="Arial"/>
    </font>
    <font>
      <b/>
      <sz val="16"/>
      <name val="Garamond"/>
      <family val="1"/>
    </font>
    <font>
      <b/>
      <sz val="10"/>
      <name val="Arial"/>
      <family val="2"/>
    </font>
    <font>
      <sz val="8"/>
      <name val="Arial"/>
      <family val="2"/>
    </font>
    <font>
      <b/>
      <sz val="22"/>
      <color theme="1"/>
      <name val="Garamond"/>
      <family val="1"/>
    </font>
    <font>
      <sz val="10"/>
      <name val="Arial"/>
      <family val="2"/>
    </font>
    <font>
      <sz val="11"/>
      <name val="Times New Roman"/>
      <family val="1"/>
    </font>
    <font>
      <sz val="8"/>
      <name val="Times New Roman"/>
      <family val="1"/>
    </font>
    <font>
      <sz val="10"/>
      <name val="Webdings"/>
      <family val="1"/>
      <charset val="2"/>
    </font>
    <font>
      <sz val="10"/>
      <name val="Times New Roman"/>
      <family val="1"/>
    </font>
    <font>
      <i/>
      <sz val="10"/>
      <name val="Times New Roman"/>
      <family val="1"/>
    </font>
    <font>
      <sz val="7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DB759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0" fillId="0" borderId="2" xfId="0" applyBorder="1"/>
    <xf numFmtId="0" fontId="1" fillId="0" borderId="0" xfId="0" applyFont="1" applyAlignment="1"/>
    <xf numFmtId="0" fontId="2" fillId="0" borderId="1" xfId="0" applyFont="1" applyBorder="1" applyAlignment="1">
      <alignment horizontal="right" wrapText="1"/>
    </xf>
    <xf numFmtId="0" fontId="2" fillId="0" borderId="1" xfId="0" applyFont="1" applyBorder="1"/>
    <xf numFmtId="43" fontId="0" fillId="0" borderId="0" xfId="1" applyFont="1"/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 indent="3"/>
    </xf>
    <xf numFmtId="0" fontId="9" fillId="0" borderId="0" xfId="0" applyFont="1" applyAlignment="1">
      <alignment horizontal="left" vertical="center" indent="3"/>
    </xf>
    <xf numFmtId="0" fontId="7" fillId="0" borderId="0" xfId="0" applyFont="1" applyAlignment="1">
      <alignment horizontal="left" vertical="center" indent="3"/>
    </xf>
    <xf numFmtId="0" fontId="11" fillId="0" borderId="0" xfId="0" applyFont="1" applyAlignment="1">
      <alignment horizontal="left" vertical="center" indent="3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 indent="6"/>
    </xf>
    <xf numFmtId="0" fontId="9" fillId="0" borderId="0" xfId="0" applyFont="1" applyAlignment="1">
      <alignment horizontal="left" vertical="center" indent="6"/>
    </xf>
    <xf numFmtId="0" fontId="10" fillId="0" borderId="0" xfId="0" applyFont="1" applyAlignment="1">
      <alignment horizontal="left" vertical="center" indent="3"/>
    </xf>
    <xf numFmtId="0" fontId="12" fillId="0" borderId="0" xfId="0" applyFont="1" applyAlignment="1">
      <alignment horizontal="left" vertical="center" indent="3"/>
    </xf>
    <xf numFmtId="0" fontId="7" fillId="0" borderId="0" xfId="0" applyFont="1" applyAlignment="1">
      <alignment horizontal="left" vertical="center" indent="6"/>
    </xf>
    <xf numFmtId="9" fontId="2" fillId="3" borderId="5" xfId="0" applyNumberFormat="1" applyFont="1" applyFill="1" applyBorder="1" applyAlignment="1">
      <alignment horizontal="center"/>
    </xf>
    <xf numFmtId="9" fontId="2" fillId="3" borderId="6" xfId="0" applyNumberFormat="1" applyFont="1" applyFill="1" applyBorder="1" applyAlignment="1">
      <alignment horizontal="center"/>
    </xf>
    <xf numFmtId="0" fontId="0" fillId="2" borderId="0" xfId="0" applyFill="1"/>
    <xf numFmtId="0" fontId="0" fillId="0" borderId="0" xfId="0" applyFill="1"/>
    <xf numFmtId="0" fontId="5" fillId="0" borderId="0" xfId="0" applyFont="1"/>
    <xf numFmtId="0" fontId="4" fillId="2" borderId="0" xfId="0" applyFont="1" applyFill="1" applyAlignment="1"/>
    <xf numFmtId="0" fontId="4" fillId="0" borderId="0" xfId="0" applyFont="1" applyFill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9" xfId="0" applyFont="1" applyBorder="1" applyAlignment="1">
      <alignment horizontal="right" wrapText="1"/>
    </xf>
    <xf numFmtId="0" fontId="2" fillId="4" borderId="5" xfId="0" applyFont="1" applyFill="1" applyBorder="1"/>
    <xf numFmtId="0" fontId="2" fillId="5" borderId="7" xfId="0" applyFont="1" applyFill="1" applyBorder="1"/>
    <xf numFmtId="0" fontId="14" fillId="5" borderId="10" xfId="0" applyFont="1" applyFill="1" applyBorder="1" applyAlignment="1">
      <alignment horizontal="left" vertical="top"/>
    </xf>
    <xf numFmtId="0" fontId="14" fillId="5" borderId="3" xfId="0" applyFont="1" applyFill="1" applyBorder="1" applyAlignment="1">
      <alignment horizontal="left" vertical="top"/>
    </xf>
    <xf numFmtId="0" fontId="2" fillId="5" borderId="6" xfId="0" applyFont="1" applyFill="1" applyBorder="1"/>
    <xf numFmtId="0" fontId="2" fillId="5" borderId="7" xfId="0" applyFont="1" applyFill="1" applyBorder="1" applyAlignment="1">
      <alignment horizontal="left" vertical="center"/>
    </xf>
    <xf numFmtId="0" fontId="2" fillId="5" borderId="0" xfId="0" applyFont="1" applyFill="1" applyAlignment="1">
      <alignment horizontal="left" vertical="top"/>
    </xf>
    <xf numFmtId="0" fontId="2" fillId="5" borderId="0" xfId="0" applyFont="1" applyFill="1"/>
    <xf numFmtId="43" fontId="0" fillId="0" borderId="7" xfId="1" applyFont="1" applyBorder="1"/>
    <xf numFmtId="43" fontId="0" fillId="0" borderId="2" xfId="1" applyFont="1" applyBorder="1"/>
    <xf numFmtId="43" fontId="0" fillId="0" borderId="8" xfId="1" applyFont="1" applyBorder="1"/>
    <xf numFmtId="43" fontId="2" fillId="0" borderId="0" xfId="1" applyFont="1" applyAlignment="1">
      <alignment horizontal="right"/>
    </xf>
    <xf numFmtId="43" fontId="2" fillId="6" borderId="6" xfId="1" applyFont="1" applyFill="1" applyBorder="1"/>
    <xf numFmtId="43" fontId="2" fillId="6" borderId="5" xfId="1" applyFont="1" applyFill="1" applyBorder="1"/>
    <xf numFmtId="0" fontId="2" fillId="0" borderId="0" xfId="0" applyFont="1"/>
    <xf numFmtId="0" fontId="15" fillId="0" borderId="0" xfId="0" applyFont="1"/>
    <xf numFmtId="164" fontId="0" fillId="0" borderId="0" xfId="1" applyNumberFormat="1" applyFont="1"/>
    <xf numFmtId="164" fontId="0" fillId="0" borderId="7" xfId="1" applyNumberFormat="1" applyFont="1" applyBorder="1"/>
    <xf numFmtId="164" fontId="0" fillId="0" borderId="2" xfId="1" applyNumberFormat="1" applyFont="1" applyBorder="1"/>
    <xf numFmtId="164" fontId="0" fillId="0" borderId="8" xfId="1" applyNumberFormat="1" applyFont="1" applyBorder="1"/>
    <xf numFmtId="164" fontId="2" fillId="0" borderId="0" xfId="1" applyNumberFormat="1" applyFont="1" applyAlignment="1">
      <alignment horizontal="right"/>
    </xf>
    <xf numFmtId="164" fontId="2" fillId="6" borderId="6" xfId="1" applyNumberFormat="1" applyFont="1" applyFill="1" applyBorder="1"/>
    <xf numFmtId="164" fontId="2" fillId="6" borderId="5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DB75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en.wikipedia.org/wiki/Progesterone_receptor" TargetMode="Externa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s://en.wikipedia.org/wiki/Progesterone_receptor" TargetMode="Externa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s://en.wikipedia.org/wiki/Progesterone_receptor" TargetMode="Externa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s://en.wikipedia.org/wiki/Progesterone_receptor" TargetMode="Externa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350520</xdr:rowOff>
    </xdr:from>
    <xdr:to>
      <xdr:col>4</xdr:col>
      <xdr:colOff>342900</xdr:colOff>
      <xdr:row>10</xdr:row>
      <xdr:rowOff>22859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D63FE115-CD5A-47A4-8727-DCB28D2CBA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30480" y="350520"/>
          <a:ext cx="3482340" cy="17144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350520</xdr:rowOff>
    </xdr:from>
    <xdr:to>
      <xdr:col>4</xdr:col>
      <xdr:colOff>342900</xdr:colOff>
      <xdr:row>10</xdr:row>
      <xdr:rowOff>22859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1C3AFA6-37CD-4DFD-A0A1-C25AE7A3EB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30480" y="350520"/>
          <a:ext cx="3482340" cy="17144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350520</xdr:rowOff>
    </xdr:from>
    <xdr:to>
      <xdr:col>4</xdr:col>
      <xdr:colOff>342900</xdr:colOff>
      <xdr:row>10</xdr:row>
      <xdr:rowOff>22859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75423AD-1572-4979-8E73-307933EA10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30480" y="350520"/>
          <a:ext cx="3482340" cy="17144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350520</xdr:rowOff>
    </xdr:from>
    <xdr:to>
      <xdr:col>4</xdr:col>
      <xdr:colOff>152400</xdr:colOff>
      <xdr:row>10</xdr:row>
      <xdr:rowOff>22859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BD60911-09F6-4B38-934C-FB3A32CCE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30480" y="350520"/>
          <a:ext cx="3482340" cy="17144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9"/>
  <sheetViews>
    <sheetView topLeftCell="A16" workbookViewId="0">
      <selection activeCell="D14" sqref="D14"/>
    </sheetView>
  </sheetViews>
  <sheetFormatPr defaultRowHeight="13.2" x14ac:dyDescent="0.25"/>
  <cols>
    <col min="1" max="1" width="9.33203125" customWidth="1"/>
    <col min="2" max="2" width="17.44140625" customWidth="1"/>
    <col min="3" max="3" width="10" customWidth="1"/>
    <col min="4" max="4" width="9.44140625" bestFit="1" customWidth="1"/>
    <col min="6" max="6" width="12" customWidth="1"/>
    <col min="7" max="7" width="10.5546875" customWidth="1"/>
    <col min="8" max="8" width="11.33203125" customWidth="1"/>
    <col min="9" max="9" width="12.5546875" customWidth="1"/>
    <col min="10" max="10" width="11.33203125" customWidth="1"/>
    <col min="13" max="13" width="12.44140625" customWidth="1"/>
  </cols>
  <sheetData>
    <row r="1" spans="1:15" ht="28.8" x14ac:dyDescent="0.55000000000000004">
      <c r="A1" s="25"/>
      <c r="B1" s="28" t="s">
        <v>34</v>
      </c>
      <c r="C1" s="28"/>
      <c r="D1" s="28"/>
      <c r="E1" s="28"/>
      <c r="F1" s="28"/>
      <c r="I1" s="33" t="s">
        <v>45</v>
      </c>
      <c r="J1" s="33" t="s">
        <v>32</v>
      </c>
      <c r="K1" s="33" t="s">
        <v>46</v>
      </c>
    </row>
    <row r="2" spans="1:15" ht="16.8" customHeight="1" x14ac:dyDescent="0.55000000000000004">
      <c r="A2" s="29"/>
      <c r="B2" s="29"/>
      <c r="C2" s="29"/>
      <c r="D2" s="29"/>
      <c r="E2" s="29"/>
      <c r="F2" s="29"/>
      <c r="G2" s="29"/>
      <c r="H2" s="29"/>
      <c r="I2" s="35" t="s">
        <v>28</v>
      </c>
      <c r="J2" s="38" t="s">
        <v>35</v>
      </c>
      <c r="K2" s="39" t="s">
        <v>29</v>
      </c>
    </row>
    <row r="3" spans="1:15" ht="14.4" customHeight="1" x14ac:dyDescent="0.4">
      <c r="B3" s="3"/>
      <c r="C3" s="3"/>
      <c r="D3" s="3"/>
      <c r="E3" s="3"/>
      <c r="F3" s="3"/>
      <c r="G3" s="3"/>
      <c r="H3" s="3"/>
      <c r="I3" s="35" t="s">
        <v>30</v>
      </c>
      <c r="J3" s="34" t="s">
        <v>36</v>
      </c>
      <c r="K3" s="40" t="s">
        <v>31</v>
      </c>
    </row>
    <row r="4" spans="1:15" ht="14.4" customHeight="1" x14ac:dyDescent="0.4">
      <c r="B4" s="3"/>
      <c r="C4" s="3"/>
      <c r="D4" s="3"/>
      <c r="E4" s="3"/>
      <c r="F4" s="3"/>
      <c r="G4" s="3"/>
      <c r="H4" s="3"/>
      <c r="I4" s="35" t="s">
        <v>11</v>
      </c>
      <c r="J4" s="34" t="s">
        <v>37</v>
      </c>
      <c r="K4" s="40" t="s">
        <v>12</v>
      </c>
    </row>
    <row r="5" spans="1:15" ht="14.4" customHeight="1" x14ac:dyDescent="0.4">
      <c r="B5" s="3"/>
      <c r="C5" s="3"/>
      <c r="D5" s="3"/>
      <c r="E5" s="3"/>
      <c r="F5" s="3"/>
      <c r="G5" s="3"/>
      <c r="H5" s="3"/>
      <c r="I5" s="35" t="s">
        <v>20</v>
      </c>
      <c r="J5" s="34" t="s">
        <v>38</v>
      </c>
      <c r="K5" s="40" t="s">
        <v>21</v>
      </c>
    </row>
    <row r="6" spans="1:15" ht="14.4" customHeight="1" x14ac:dyDescent="0.4">
      <c r="B6" s="3"/>
      <c r="C6" s="3"/>
      <c r="D6" s="3"/>
      <c r="E6" s="3"/>
      <c r="F6" s="3"/>
      <c r="G6" s="3"/>
      <c r="H6" s="3"/>
      <c r="I6" s="35" t="s">
        <v>24</v>
      </c>
      <c r="J6" s="34" t="s">
        <v>39</v>
      </c>
      <c r="K6" s="40" t="s">
        <v>25</v>
      </c>
    </row>
    <row r="7" spans="1:15" ht="14.4" customHeight="1" x14ac:dyDescent="0.4">
      <c r="B7" s="3"/>
      <c r="C7" s="3"/>
      <c r="D7" s="3"/>
      <c r="E7" s="3"/>
      <c r="F7" s="3"/>
      <c r="G7" s="3"/>
      <c r="H7" s="3"/>
      <c r="I7" s="35" t="s">
        <v>15</v>
      </c>
      <c r="J7" s="34" t="s">
        <v>40</v>
      </c>
      <c r="K7" s="40" t="s">
        <v>16</v>
      </c>
    </row>
    <row r="8" spans="1:15" ht="14.4" customHeight="1" x14ac:dyDescent="0.4">
      <c r="B8" s="3"/>
      <c r="C8" s="3"/>
      <c r="D8" s="3"/>
      <c r="E8" s="3"/>
      <c r="F8" s="3"/>
      <c r="G8" s="3"/>
      <c r="H8" s="3"/>
      <c r="I8" s="35" t="s">
        <v>17</v>
      </c>
      <c r="J8" s="34" t="s">
        <v>41</v>
      </c>
      <c r="K8" s="40" t="s">
        <v>18</v>
      </c>
    </row>
    <row r="9" spans="1:15" ht="14.4" customHeight="1" x14ac:dyDescent="0.4">
      <c r="B9" s="1"/>
      <c r="C9" s="1"/>
      <c r="D9" s="1"/>
      <c r="E9" s="1"/>
      <c r="H9" s="1"/>
      <c r="I9" s="35" t="s">
        <v>22</v>
      </c>
      <c r="J9" s="34" t="s">
        <v>42</v>
      </c>
      <c r="K9" s="40" t="s">
        <v>23</v>
      </c>
    </row>
    <row r="10" spans="1:15" ht="14.4" customHeight="1" x14ac:dyDescent="0.4">
      <c r="B10" s="1"/>
      <c r="C10" s="1"/>
      <c r="D10" s="1"/>
      <c r="E10" s="1"/>
      <c r="F10" s="7" t="s">
        <v>0</v>
      </c>
      <c r="G10" s="23">
        <v>0.12</v>
      </c>
      <c r="H10" s="1"/>
      <c r="I10" s="35" t="s">
        <v>13</v>
      </c>
      <c r="J10" s="34" t="s">
        <v>43</v>
      </c>
      <c r="K10" s="40" t="s">
        <v>14</v>
      </c>
    </row>
    <row r="11" spans="1:15" ht="14.4" customHeight="1" x14ac:dyDescent="0.4">
      <c r="B11" s="1"/>
      <c r="C11" s="1"/>
      <c r="D11" s="1"/>
      <c r="E11" s="1"/>
      <c r="F11" s="8" t="s">
        <v>1</v>
      </c>
      <c r="G11" s="24">
        <v>0.15</v>
      </c>
      <c r="H11" s="1"/>
      <c r="I11" s="36" t="s">
        <v>26</v>
      </c>
      <c r="J11" s="37" t="s">
        <v>44</v>
      </c>
      <c r="K11" s="40" t="s">
        <v>27</v>
      </c>
    </row>
    <row r="12" spans="1:15" ht="52.8" customHeight="1" thickBot="1" x14ac:dyDescent="0.3">
      <c r="A12" s="5" t="s">
        <v>32</v>
      </c>
      <c r="B12" s="30" t="s">
        <v>10</v>
      </c>
      <c r="C12" s="4" t="s">
        <v>9</v>
      </c>
      <c r="D12" s="31" t="s">
        <v>2</v>
      </c>
      <c r="E12" s="4" t="s">
        <v>3</v>
      </c>
      <c r="F12" s="4" t="s">
        <v>33</v>
      </c>
      <c r="G12" s="4" t="s">
        <v>4</v>
      </c>
      <c r="H12" s="4" t="s">
        <v>5</v>
      </c>
      <c r="I12" s="4" t="s">
        <v>1</v>
      </c>
      <c r="J12" s="32" t="s">
        <v>6</v>
      </c>
    </row>
    <row r="13" spans="1:15" x14ac:dyDescent="0.25">
      <c r="B13" t="s">
        <v>11</v>
      </c>
      <c r="D13" s="6">
        <v>575.79999999999995</v>
      </c>
      <c r="E13">
        <v>30</v>
      </c>
      <c r="F13" s="6">
        <f t="shared" ref="F13:F33" si="0">D13*E13</f>
        <v>17274</v>
      </c>
      <c r="G13" s="6">
        <f t="shared" ref="G13:G33" si="1">($G$10*F13)</f>
        <v>2072.88</v>
      </c>
      <c r="H13" s="6">
        <f t="shared" ref="H13:H33" si="2">F13-G13</f>
        <v>15201.119999999999</v>
      </c>
      <c r="I13" s="6"/>
      <c r="J13" s="41"/>
      <c r="O13" s="26"/>
    </row>
    <row r="14" spans="1:15" x14ac:dyDescent="0.25">
      <c r="B14" t="s">
        <v>13</v>
      </c>
      <c r="D14" s="6">
        <v>1750.8</v>
      </c>
      <c r="E14">
        <v>9</v>
      </c>
      <c r="F14" s="6">
        <f t="shared" si="0"/>
        <v>15757.199999999999</v>
      </c>
      <c r="G14" s="6">
        <f t="shared" si="1"/>
        <v>1890.8639999999998</v>
      </c>
      <c r="H14" s="6">
        <f t="shared" si="2"/>
        <v>13866.335999999999</v>
      </c>
      <c r="I14" s="6"/>
      <c r="J14" s="41"/>
    </row>
    <row r="15" spans="1:15" x14ac:dyDescent="0.25">
      <c r="B15" t="s">
        <v>15</v>
      </c>
      <c r="D15" s="6">
        <v>350</v>
      </c>
      <c r="E15">
        <v>45</v>
      </c>
      <c r="F15" s="6">
        <f t="shared" si="0"/>
        <v>15750</v>
      </c>
      <c r="G15" s="6">
        <f t="shared" si="1"/>
        <v>1890</v>
      </c>
      <c r="H15" s="6">
        <f t="shared" si="2"/>
        <v>13860</v>
      </c>
      <c r="I15" s="6"/>
      <c r="J15" s="41"/>
    </row>
    <row r="16" spans="1:15" x14ac:dyDescent="0.25">
      <c r="B16" t="s">
        <v>17</v>
      </c>
      <c r="D16" s="6">
        <v>780.6</v>
      </c>
      <c r="E16">
        <v>22</v>
      </c>
      <c r="F16" s="6">
        <f t="shared" si="0"/>
        <v>17173.2</v>
      </c>
      <c r="G16" s="6">
        <f t="shared" si="1"/>
        <v>2060.7840000000001</v>
      </c>
      <c r="H16" s="6">
        <f t="shared" si="2"/>
        <v>15112.416000000001</v>
      </c>
      <c r="I16" s="6"/>
      <c r="J16" s="41"/>
    </row>
    <row r="17" spans="2:13" x14ac:dyDescent="0.25">
      <c r="B17" t="s">
        <v>19</v>
      </c>
      <c r="D17" s="6">
        <v>375</v>
      </c>
      <c r="E17">
        <v>36</v>
      </c>
      <c r="F17" s="6">
        <f t="shared" si="0"/>
        <v>13500</v>
      </c>
      <c r="G17" s="6">
        <f t="shared" si="1"/>
        <v>1620</v>
      </c>
      <c r="H17" s="6">
        <f t="shared" si="2"/>
        <v>11880</v>
      </c>
      <c r="I17" s="6"/>
      <c r="J17" s="41"/>
    </row>
    <row r="18" spans="2:13" x14ac:dyDescent="0.25">
      <c r="B18" t="s">
        <v>26</v>
      </c>
      <c r="D18" s="6">
        <v>850</v>
      </c>
      <c r="E18">
        <v>14</v>
      </c>
      <c r="F18" s="6">
        <f t="shared" si="0"/>
        <v>11900</v>
      </c>
      <c r="G18" s="6">
        <f t="shared" si="1"/>
        <v>1428</v>
      </c>
      <c r="H18" s="6">
        <f t="shared" si="2"/>
        <v>10472</v>
      </c>
      <c r="I18" s="6"/>
      <c r="J18" s="41"/>
    </row>
    <row r="19" spans="2:13" x14ac:dyDescent="0.25">
      <c r="B19" t="s">
        <v>20</v>
      </c>
      <c r="D19" s="6">
        <v>320</v>
      </c>
      <c r="E19">
        <v>30</v>
      </c>
      <c r="F19" s="6">
        <f t="shared" si="0"/>
        <v>9600</v>
      </c>
      <c r="G19" s="6">
        <f t="shared" si="1"/>
        <v>1152</v>
      </c>
      <c r="H19" s="6">
        <f t="shared" si="2"/>
        <v>8448</v>
      </c>
      <c r="I19" s="6"/>
      <c r="J19" s="41"/>
    </row>
    <row r="20" spans="2:13" x14ac:dyDescent="0.25">
      <c r="B20" t="s">
        <v>22</v>
      </c>
      <c r="D20" s="6">
        <v>1465.6</v>
      </c>
      <c r="E20">
        <v>8</v>
      </c>
      <c r="F20" s="6">
        <f t="shared" si="0"/>
        <v>11724.8</v>
      </c>
      <c r="G20" s="6">
        <f t="shared" si="1"/>
        <v>1406.9759999999999</v>
      </c>
      <c r="H20" s="6">
        <f t="shared" si="2"/>
        <v>10317.823999999999</v>
      </c>
      <c r="I20" s="6"/>
      <c r="J20" s="41"/>
      <c r="L20" s="10"/>
    </row>
    <row r="21" spans="2:13" ht="14.4" x14ac:dyDescent="0.25">
      <c r="B21" t="s">
        <v>24</v>
      </c>
      <c r="D21" s="6">
        <v>320</v>
      </c>
      <c r="E21">
        <v>23</v>
      </c>
      <c r="F21" s="6">
        <f t="shared" si="0"/>
        <v>7360</v>
      </c>
      <c r="G21" s="6">
        <f t="shared" si="1"/>
        <v>883.19999999999993</v>
      </c>
      <c r="H21" s="6">
        <f t="shared" si="2"/>
        <v>6476.8</v>
      </c>
      <c r="I21" s="6"/>
      <c r="J21" s="41"/>
      <c r="L21" s="13"/>
    </row>
    <row r="22" spans="2:13" x14ac:dyDescent="0.25">
      <c r="B22" t="s">
        <v>26</v>
      </c>
      <c r="D22" s="6">
        <v>320</v>
      </c>
      <c r="E22">
        <v>55</v>
      </c>
      <c r="F22" s="6">
        <f t="shared" si="0"/>
        <v>17600</v>
      </c>
      <c r="G22" s="6">
        <f t="shared" si="1"/>
        <v>2112</v>
      </c>
      <c r="H22" s="6">
        <f t="shared" si="2"/>
        <v>15488</v>
      </c>
      <c r="I22" s="6"/>
      <c r="J22" s="41"/>
    </row>
    <row r="23" spans="2:13" x14ac:dyDescent="0.25">
      <c r="B23" t="s">
        <v>28</v>
      </c>
      <c r="D23" s="6">
        <v>1050</v>
      </c>
      <c r="E23">
        <v>11</v>
      </c>
      <c r="F23" s="6">
        <f t="shared" si="0"/>
        <v>11550</v>
      </c>
      <c r="G23" s="6">
        <f t="shared" si="1"/>
        <v>1386</v>
      </c>
      <c r="H23" s="6">
        <f t="shared" si="2"/>
        <v>10164</v>
      </c>
      <c r="I23" s="6"/>
      <c r="J23" s="41"/>
    </row>
    <row r="24" spans="2:13" x14ac:dyDescent="0.25">
      <c r="B24" t="s">
        <v>30</v>
      </c>
      <c r="D24" s="6">
        <v>575.79999999999995</v>
      </c>
      <c r="E24">
        <v>18</v>
      </c>
      <c r="F24" s="6">
        <f t="shared" si="0"/>
        <v>10364.4</v>
      </c>
      <c r="G24" s="6">
        <f t="shared" si="1"/>
        <v>1243.7279999999998</v>
      </c>
      <c r="H24" s="6">
        <f t="shared" si="2"/>
        <v>9120.6720000000005</v>
      </c>
      <c r="I24" s="6"/>
      <c r="J24" s="41"/>
    </row>
    <row r="25" spans="2:13" x14ac:dyDescent="0.25">
      <c r="B25" t="s">
        <v>13</v>
      </c>
      <c r="D25" s="6">
        <v>1750.8</v>
      </c>
      <c r="E25">
        <v>5</v>
      </c>
      <c r="F25" s="6">
        <f t="shared" si="0"/>
        <v>8754</v>
      </c>
      <c r="G25" s="6">
        <f t="shared" si="1"/>
        <v>1050.48</v>
      </c>
      <c r="H25" s="6">
        <f t="shared" si="2"/>
        <v>7703.52</v>
      </c>
      <c r="I25" s="6"/>
      <c r="J25" s="41"/>
      <c r="L25" s="15"/>
    </row>
    <row r="26" spans="2:13" x14ac:dyDescent="0.25">
      <c r="B26" t="s">
        <v>15</v>
      </c>
      <c r="D26" s="6">
        <v>350</v>
      </c>
      <c r="E26">
        <v>34</v>
      </c>
      <c r="F26" s="6">
        <f t="shared" si="0"/>
        <v>11900</v>
      </c>
      <c r="G26" s="6">
        <f t="shared" si="1"/>
        <v>1428</v>
      </c>
      <c r="H26" s="6">
        <f t="shared" si="2"/>
        <v>10472</v>
      </c>
      <c r="I26" s="6"/>
      <c r="J26" s="41"/>
    </row>
    <row r="27" spans="2:13" x14ac:dyDescent="0.25">
      <c r="B27" t="s">
        <v>17</v>
      </c>
      <c r="D27" s="6">
        <v>780.6</v>
      </c>
      <c r="E27">
        <v>15</v>
      </c>
      <c r="F27" s="6">
        <f t="shared" si="0"/>
        <v>11709</v>
      </c>
      <c r="G27" s="6">
        <f t="shared" si="1"/>
        <v>1405.08</v>
      </c>
      <c r="H27" s="6">
        <f t="shared" si="2"/>
        <v>10303.92</v>
      </c>
      <c r="I27" s="6"/>
      <c r="J27" s="41"/>
      <c r="L27" s="15"/>
    </row>
    <row r="28" spans="2:13" ht="14.4" x14ac:dyDescent="0.25">
      <c r="B28" t="s">
        <v>17</v>
      </c>
      <c r="D28" s="6">
        <v>780.6</v>
      </c>
      <c r="E28">
        <v>33</v>
      </c>
      <c r="F28" s="6">
        <f t="shared" si="0"/>
        <v>25759.8</v>
      </c>
      <c r="G28" s="6">
        <f t="shared" si="1"/>
        <v>3091.1759999999999</v>
      </c>
      <c r="H28" s="6">
        <f t="shared" si="2"/>
        <v>22668.624</v>
      </c>
      <c r="I28" s="6"/>
      <c r="J28" s="41"/>
      <c r="L28" s="13"/>
      <c r="M28" s="14"/>
    </row>
    <row r="29" spans="2:13" x14ac:dyDescent="0.25">
      <c r="B29" t="s">
        <v>28</v>
      </c>
      <c r="D29" s="6">
        <v>1050</v>
      </c>
      <c r="E29">
        <v>12</v>
      </c>
      <c r="F29" s="6">
        <f t="shared" si="0"/>
        <v>12600</v>
      </c>
      <c r="G29" s="6">
        <f t="shared" si="1"/>
        <v>1512</v>
      </c>
      <c r="H29" s="6">
        <f t="shared" si="2"/>
        <v>11088</v>
      </c>
      <c r="I29" s="6"/>
      <c r="J29" s="41"/>
      <c r="L29" s="16"/>
    </row>
    <row r="30" spans="2:13" ht="14.4" x14ac:dyDescent="0.25">
      <c r="B30" t="s">
        <v>11</v>
      </c>
      <c r="D30" s="6">
        <v>850</v>
      </c>
      <c r="E30">
        <v>26</v>
      </c>
      <c r="F30" s="6">
        <f t="shared" si="0"/>
        <v>22100</v>
      </c>
      <c r="G30" s="6">
        <f t="shared" si="1"/>
        <v>2652</v>
      </c>
      <c r="H30" s="6">
        <f t="shared" si="2"/>
        <v>19448</v>
      </c>
      <c r="I30" s="6"/>
      <c r="J30" s="41"/>
      <c r="L30" s="13"/>
      <c r="M30" s="14"/>
    </row>
    <row r="31" spans="2:13" x14ac:dyDescent="0.25">
      <c r="B31" t="s">
        <v>15</v>
      </c>
      <c r="D31" s="6">
        <v>350</v>
      </c>
      <c r="E31">
        <v>17</v>
      </c>
      <c r="F31" s="6">
        <f t="shared" si="0"/>
        <v>5950</v>
      </c>
      <c r="G31" s="6">
        <f t="shared" si="1"/>
        <v>714</v>
      </c>
      <c r="H31" s="6">
        <f t="shared" si="2"/>
        <v>5236</v>
      </c>
      <c r="I31" s="6"/>
      <c r="J31" s="41"/>
      <c r="L31" s="17"/>
    </row>
    <row r="32" spans="2:13" ht="13.8" x14ac:dyDescent="0.25">
      <c r="B32" t="s">
        <v>13</v>
      </c>
      <c r="D32" s="6">
        <v>1465.6</v>
      </c>
      <c r="E32">
        <v>5</v>
      </c>
      <c r="F32" s="6">
        <f t="shared" si="0"/>
        <v>7328</v>
      </c>
      <c r="G32" s="6">
        <f t="shared" si="1"/>
        <v>879.36</v>
      </c>
      <c r="H32" s="6">
        <f t="shared" si="2"/>
        <v>6448.64</v>
      </c>
      <c r="I32" s="6"/>
      <c r="J32" s="41"/>
      <c r="L32" s="18"/>
    </row>
    <row r="33" spans="1:13" ht="13.8" thickBot="1" x14ac:dyDescent="0.3">
      <c r="B33" t="s">
        <v>28</v>
      </c>
      <c r="D33" s="42">
        <v>1050</v>
      </c>
      <c r="E33" s="2">
        <v>20</v>
      </c>
      <c r="F33" s="42">
        <f t="shared" si="0"/>
        <v>21000</v>
      </c>
      <c r="G33" s="42">
        <f t="shared" si="1"/>
        <v>2520</v>
      </c>
      <c r="H33" s="42">
        <f t="shared" si="2"/>
        <v>18480</v>
      </c>
      <c r="I33" s="42"/>
      <c r="J33" s="43"/>
      <c r="L33" s="19"/>
    </row>
    <row r="34" spans="1:13" x14ac:dyDescent="0.25">
      <c r="F34" s="6"/>
      <c r="G34" s="6"/>
      <c r="H34" s="6"/>
      <c r="I34" s="44" t="s">
        <v>7</v>
      </c>
      <c r="J34" s="45"/>
      <c r="L34" s="19"/>
    </row>
    <row r="35" spans="1:13" x14ac:dyDescent="0.25">
      <c r="F35" s="6"/>
      <c r="G35" s="6"/>
      <c r="H35" s="6"/>
      <c r="I35" s="44" t="s">
        <v>8</v>
      </c>
      <c r="J35" s="46"/>
      <c r="L35" s="12"/>
    </row>
    <row r="37" spans="1:13" x14ac:dyDescent="0.25">
      <c r="L37" s="12"/>
    </row>
    <row r="38" spans="1:13" x14ac:dyDescent="0.25">
      <c r="L38" s="17"/>
    </row>
    <row r="39" spans="1:13" ht="14.4" x14ac:dyDescent="0.25">
      <c r="A39" s="47"/>
      <c r="L39" s="11"/>
    </row>
    <row r="40" spans="1:13" ht="14.4" x14ac:dyDescent="0.25">
      <c r="L40" s="11"/>
    </row>
    <row r="41" spans="1:13" x14ac:dyDescent="0.25">
      <c r="L41" s="10"/>
    </row>
    <row r="42" spans="1:13" ht="14.4" x14ac:dyDescent="0.25">
      <c r="L42" s="13"/>
      <c r="M42" s="14"/>
    </row>
    <row r="43" spans="1:13" x14ac:dyDescent="0.25">
      <c r="M43" s="20"/>
    </row>
    <row r="44" spans="1:13" x14ac:dyDescent="0.25">
      <c r="L44" s="21"/>
    </row>
    <row r="45" spans="1:13" x14ac:dyDescent="0.25">
      <c r="M45" s="12"/>
    </row>
    <row r="46" spans="1:13" x14ac:dyDescent="0.25">
      <c r="M46" s="12"/>
    </row>
    <row r="47" spans="1:13" x14ac:dyDescent="0.25">
      <c r="L47" s="22"/>
    </row>
    <row r="48" spans="1:13" x14ac:dyDescent="0.25">
      <c r="M48" s="12"/>
    </row>
    <row r="49" spans="14:14" ht="13.8" x14ac:dyDescent="0.25">
      <c r="N49" s="9"/>
    </row>
  </sheetData>
  <sortState xmlns:xlrd2="http://schemas.microsoft.com/office/spreadsheetml/2017/richdata2" ref="M1:M12">
    <sortCondition ref="M1"/>
  </sortState>
  <phoneticPr fontId="0" type="noConversion"/>
  <printOptions horizontalCentered="1" verticalCentered="1"/>
  <pageMargins left="0.74803149606299213" right="0.27559055118110237" top="0.98425196850393704" bottom="0.98425196850393704" header="0.51181102362204722" footer="0.51181102362204722"/>
  <pageSetup paperSize="9" scale="7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8F03A-9D25-449D-9D69-2DFC1A0E34B4}">
  <dimension ref="A1:O53"/>
  <sheetViews>
    <sheetView topLeftCell="A4" workbookViewId="0">
      <selection activeCell="P25" sqref="P25"/>
    </sheetView>
  </sheetViews>
  <sheetFormatPr defaultRowHeight="13.2" x14ac:dyDescent="0.25"/>
  <cols>
    <col min="1" max="1" width="9.33203125" customWidth="1"/>
    <col min="2" max="2" width="17.44140625" customWidth="1"/>
    <col min="3" max="3" width="10" customWidth="1"/>
    <col min="4" max="4" width="9.44140625" bestFit="1" customWidth="1"/>
    <col min="6" max="6" width="12" customWidth="1"/>
    <col min="7" max="7" width="10.5546875" customWidth="1"/>
    <col min="8" max="8" width="11.33203125" customWidth="1"/>
    <col min="9" max="9" width="12.5546875" customWidth="1"/>
    <col min="10" max="10" width="11.33203125" customWidth="1"/>
    <col min="13" max="13" width="12.44140625" customWidth="1"/>
  </cols>
  <sheetData>
    <row r="1" spans="1:15" ht="28.8" x14ac:dyDescent="0.55000000000000004">
      <c r="A1" s="25"/>
      <c r="B1" s="28" t="s">
        <v>34</v>
      </c>
      <c r="C1" s="28"/>
      <c r="D1" s="28"/>
      <c r="E1" s="28"/>
      <c r="F1" s="28"/>
      <c r="I1" s="33" t="s">
        <v>45</v>
      </c>
      <c r="J1" s="33" t="s">
        <v>32</v>
      </c>
      <c r="K1" s="33" t="s">
        <v>46</v>
      </c>
    </row>
    <row r="2" spans="1:15" ht="16.8" customHeight="1" x14ac:dyDescent="0.55000000000000004">
      <c r="A2" s="29"/>
      <c r="B2" s="29"/>
      <c r="C2" s="29"/>
      <c r="D2" s="29"/>
      <c r="E2" s="29"/>
      <c r="F2" s="29"/>
      <c r="G2" s="29"/>
      <c r="H2" s="29"/>
      <c r="I2" s="35" t="s">
        <v>28</v>
      </c>
      <c r="J2" s="38" t="s">
        <v>35</v>
      </c>
      <c r="K2" s="39" t="s">
        <v>29</v>
      </c>
    </row>
    <row r="3" spans="1:15" ht="14.4" customHeight="1" x14ac:dyDescent="0.4">
      <c r="B3" s="3"/>
      <c r="C3" s="3"/>
      <c r="D3" s="3"/>
      <c r="E3" s="3"/>
      <c r="F3" s="3"/>
      <c r="G3" s="3"/>
      <c r="H3" s="3"/>
      <c r="I3" s="35" t="s">
        <v>30</v>
      </c>
      <c r="J3" s="34" t="s">
        <v>36</v>
      </c>
      <c r="K3" s="40" t="s">
        <v>31</v>
      </c>
    </row>
    <row r="4" spans="1:15" ht="14.4" customHeight="1" x14ac:dyDescent="0.4">
      <c r="B4" s="3"/>
      <c r="C4" s="3"/>
      <c r="D4" s="3"/>
      <c r="E4" s="3"/>
      <c r="F4" s="3"/>
      <c r="G4" s="3"/>
      <c r="H4" s="3"/>
      <c r="I4" s="35" t="s">
        <v>11</v>
      </c>
      <c r="J4" s="34" t="s">
        <v>37</v>
      </c>
      <c r="K4" s="40" t="s">
        <v>12</v>
      </c>
    </row>
    <row r="5" spans="1:15" ht="14.4" customHeight="1" x14ac:dyDescent="0.4">
      <c r="B5" s="3"/>
      <c r="C5" s="3"/>
      <c r="D5" s="3"/>
      <c r="E5" s="3"/>
      <c r="F5" s="3"/>
      <c r="G5" s="3"/>
      <c r="H5" s="3"/>
      <c r="I5" s="35" t="s">
        <v>20</v>
      </c>
      <c r="J5" s="34" t="s">
        <v>38</v>
      </c>
      <c r="K5" s="40" t="s">
        <v>21</v>
      </c>
    </row>
    <row r="6" spans="1:15" ht="14.4" customHeight="1" x14ac:dyDescent="0.4">
      <c r="B6" s="3"/>
      <c r="C6" s="3"/>
      <c r="D6" s="3"/>
      <c r="E6" s="3"/>
      <c r="F6" s="3"/>
      <c r="G6" s="3"/>
      <c r="H6" s="3"/>
      <c r="I6" s="35" t="s">
        <v>24</v>
      </c>
      <c r="J6" s="34" t="s">
        <v>39</v>
      </c>
      <c r="K6" s="40" t="s">
        <v>25</v>
      </c>
    </row>
    <row r="7" spans="1:15" ht="14.4" customHeight="1" x14ac:dyDescent="0.4">
      <c r="B7" s="3"/>
      <c r="C7" s="3"/>
      <c r="D7" s="3"/>
      <c r="E7" s="3"/>
      <c r="F7" s="3"/>
      <c r="G7" s="3"/>
      <c r="H7" s="3"/>
      <c r="I7" s="35" t="s">
        <v>15</v>
      </c>
      <c r="J7" s="34" t="s">
        <v>40</v>
      </c>
      <c r="K7" s="40" t="s">
        <v>16</v>
      </c>
    </row>
    <row r="8" spans="1:15" ht="14.4" customHeight="1" x14ac:dyDescent="0.4">
      <c r="B8" s="3"/>
      <c r="C8" s="3"/>
      <c r="D8" s="3"/>
      <c r="E8" s="3"/>
      <c r="F8" s="3"/>
      <c r="G8" s="3"/>
      <c r="H8" s="3"/>
      <c r="I8" s="35" t="s">
        <v>17</v>
      </c>
      <c r="J8" s="34" t="s">
        <v>41</v>
      </c>
      <c r="K8" s="40" t="s">
        <v>18</v>
      </c>
    </row>
    <row r="9" spans="1:15" ht="14.4" customHeight="1" x14ac:dyDescent="0.4">
      <c r="B9" s="1"/>
      <c r="C9" s="1"/>
      <c r="D9" s="1"/>
      <c r="E9" s="1"/>
      <c r="H9" s="1"/>
      <c r="I9" s="35" t="s">
        <v>22</v>
      </c>
      <c r="J9" s="34" t="s">
        <v>42</v>
      </c>
      <c r="K9" s="40" t="s">
        <v>23</v>
      </c>
    </row>
    <row r="10" spans="1:15" ht="14.4" customHeight="1" x14ac:dyDescent="0.4">
      <c r="B10" s="1"/>
      <c r="C10" s="1"/>
      <c r="D10" s="1"/>
      <c r="E10" s="1"/>
      <c r="F10" s="7" t="s">
        <v>0</v>
      </c>
      <c r="G10" s="23">
        <v>0.12</v>
      </c>
      <c r="H10" s="1"/>
      <c r="I10" s="35" t="s">
        <v>13</v>
      </c>
      <c r="J10" s="34" t="s">
        <v>43</v>
      </c>
      <c r="K10" s="40" t="s">
        <v>14</v>
      </c>
    </row>
    <row r="11" spans="1:15" ht="14.4" customHeight="1" x14ac:dyDescent="0.4">
      <c r="B11" s="1"/>
      <c r="C11" s="1"/>
      <c r="D11" s="1"/>
      <c r="E11" s="1"/>
      <c r="F11" s="8" t="s">
        <v>1</v>
      </c>
      <c r="G11" s="24">
        <v>0.15</v>
      </c>
      <c r="H11" s="1"/>
      <c r="I11" s="36" t="s">
        <v>26</v>
      </c>
      <c r="J11" s="37" t="s">
        <v>44</v>
      </c>
      <c r="K11" s="40" t="s">
        <v>27</v>
      </c>
    </row>
    <row r="12" spans="1:15" ht="52.8" customHeight="1" thickBot="1" x14ac:dyDescent="0.3">
      <c r="A12" s="5" t="s">
        <v>32</v>
      </c>
      <c r="B12" s="30" t="s">
        <v>10</v>
      </c>
      <c r="C12" s="4" t="s">
        <v>9</v>
      </c>
      <c r="D12" s="31" t="s">
        <v>2</v>
      </c>
      <c r="E12" s="4" t="s">
        <v>3</v>
      </c>
      <c r="F12" s="4" t="s">
        <v>33</v>
      </c>
      <c r="G12" s="4" t="s">
        <v>4</v>
      </c>
      <c r="H12" s="4" t="s">
        <v>5</v>
      </c>
      <c r="I12" s="4" t="s">
        <v>1</v>
      </c>
      <c r="J12" s="32" t="s">
        <v>6</v>
      </c>
    </row>
    <row r="13" spans="1:15" x14ac:dyDescent="0.25">
      <c r="B13" t="s">
        <v>11</v>
      </c>
      <c r="D13" s="6">
        <v>575.79999999999995</v>
      </c>
      <c r="E13">
        <v>30</v>
      </c>
      <c r="F13" s="49"/>
      <c r="G13" s="49"/>
      <c r="H13" s="49"/>
      <c r="I13" s="49"/>
      <c r="J13" s="50"/>
      <c r="O13" s="26"/>
    </row>
    <row r="14" spans="1:15" x14ac:dyDescent="0.25">
      <c r="B14" t="s">
        <v>13</v>
      </c>
      <c r="D14" s="6">
        <v>1750.8</v>
      </c>
      <c r="E14">
        <v>9</v>
      </c>
      <c r="F14" s="49"/>
      <c r="G14" s="49"/>
      <c r="H14" s="49"/>
      <c r="I14" s="49"/>
      <c r="J14" s="50"/>
    </row>
    <row r="15" spans="1:15" x14ac:dyDescent="0.25">
      <c r="B15" t="s">
        <v>15</v>
      </c>
      <c r="D15" s="6">
        <v>350</v>
      </c>
      <c r="E15">
        <v>45</v>
      </c>
      <c r="F15" s="49"/>
      <c r="G15" s="49"/>
      <c r="H15" s="49"/>
      <c r="I15" s="49"/>
      <c r="J15" s="50"/>
    </row>
    <row r="16" spans="1:15" x14ac:dyDescent="0.25">
      <c r="B16" t="s">
        <v>17</v>
      </c>
      <c r="D16" s="6">
        <v>780.6</v>
      </c>
      <c r="E16">
        <v>22</v>
      </c>
      <c r="F16" s="49"/>
      <c r="G16" s="49"/>
      <c r="H16" s="49"/>
      <c r="I16" s="49"/>
      <c r="J16" s="50"/>
    </row>
    <row r="17" spans="2:13" x14ac:dyDescent="0.25">
      <c r="B17" t="s">
        <v>19</v>
      </c>
      <c r="D17" s="6">
        <v>375</v>
      </c>
      <c r="E17">
        <v>36</v>
      </c>
      <c r="F17" s="49"/>
      <c r="G17" s="49"/>
      <c r="H17" s="49"/>
      <c r="I17" s="49"/>
      <c r="J17" s="50"/>
    </row>
    <row r="18" spans="2:13" x14ac:dyDescent="0.25">
      <c r="B18" t="s">
        <v>26</v>
      </c>
      <c r="D18" s="6">
        <v>850</v>
      </c>
      <c r="E18">
        <v>14</v>
      </c>
      <c r="F18" s="49"/>
      <c r="G18" s="49"/>
      <c r="H18" s="49"/>
      <c r="I18" s="49"/>
      <c r="J18" s="50"/>
    </row>
    <row r="19" spans="2:13" x14ac:dyDescent="0.25">
      <c r="B19" t="s">
        <v>20</v>
      </c>
      <c r="D19" s="6">
        <v>320</v>
      </c>
      <c r="E19">
        <v>30</v>
      </c>
      <c r="F19" s="49"/>
      <c r="G19" s="49"/>
      <c r="H19" s="49"/>
      <c r="I19" s="49"/>
      <c r="J19" s="50"/>
    </row>
    <row r="20" spans="2:13" x14ac:dyDescent="0.25">
      <c r="B20" t="s">
        <v>22</v>
      </c>
      <c r="D20" s="6">
        <v>1465.6</v>
      </c>
      <c r="E20">
        <v>8</v>
      </c>
      <c r="F20" s="49"/>
      <c r="G20" s="49"/>
      <c r="H20" s="49"/>
      <c r="I20" s="49"/>
      <c r="J20" s="50"/>
      <c r="L20" s="10"/>
    </row>
    <row r="21" spans="2:13" ht="14.4" x14ac:dyDescent="0.25">
      <c r="B21" t="s">
        <v>24</v>
      </c>
      <c r="D21" s="6">
        <v>320</v>
      </c>
      <c r="E21">
        <v>23</v>
      </c>
      <c r="F21" s="49"/>
      <c r="G21" s="49"/>
      <c r="H21" s="49"/>
      <c r="I21" s="49"/>
      <c r="J21" s="50"/>
      <c r="L21" s="13"/>
    </row>
    <row r="22" spans="2:13" x14ac:dyDescent="0.25">
      <c r="B22" t="s">
        <v>26</v>
      </c>
      <c r="D22" s="6">
        <v>320</v>
      </c>
      <c r="E22">
        <v>55</v>
      </c>
      <c r="F22" s="49"/>
      <c r="G22" s="49"/>
      <c r="H22" s="49"/>
      <c r="I22" s="49"/>
      <c r="J22" s="50"/>
    </row>
    <row r="23" spans="2:13" x14ac:dyDescent="0.25">
      <c r="B23" t="s">
        <v>28</v>
      </c>
      <c r="D23" s="6">
        <v>1050</v>
      </c>
      <c r="E23">
        <v>11</v>
      </c>
      <c r="F23" s="49"/>
      <c r="G23" s="49"/>
      <c r="H23" s="49"/>
      <c r="I23" s="49"/>
      <c r="J23" s="50"/>
    </row>
    <row r="24" spans="2:13" x14ac:dyDescent="0.25">
      <c r="B24" t="s">
        <v>30</v>
      </c>
      <c r="D24" s="6">
        <v>575.79999999999995</v>
      </c>
      <c r="E24">
        <v>18</v>
      </c>
      <c r="F24" s="49"/>
      <c r="G24" s="49"/>
      <c r="H24" s="49"/>
      <c r="I24" s="49"/>
      <c r="J24" s="50"/>
    </row>
    <row r="25" spans="2:13" x14ac:dyDescent="0.25">
      <c r="B25" t="s">
        <v>13</v>
      </c>
      <c r="D25" s="6">
        <v>1750.8</v>
      </c>
      <c r="E25">
        <v>5</v>
      </c>
      <c r="F25" s="49"/>
      <c r="G25" s="49"/>
      <c r="H25" s="49"/>
      <c r="I25" s="49"/>
      <c r="J25" s="50"/>
      <c r="L25" s="15"/>
    </row>
    <row r="26" spans="2:13" x14ac:dyDescent="0.25">
      <c r="B26" t="s">
        <v>15</v>
      </c>
      <c r="D26" s="6">
        <v>350</v>
      </c>
      <c r="E26">
        <v>34</v>
      </c>
      <c r="F26" s="49"/>
      <c r="G26" s="49"/>
      <c r="H26" s="49"/>
      <c r="I26" s="49"/>
      <c r="J26" s="50"/>
    </row>
    <row r="27" spans="2:13" x14ac:dyDescent="0.25">
      <c r="B27" t="s">
        <v>17</v>
      </c>
      <c r="D27" s="6">
        <v>780.6</v>
      </c>
      <c r="E27">
        <v>15</v>
      </c>
      <c r="F27" s="49"/>
      <c r="G27" s="49"/>
      <c r="H27" s="49"/>
      <c r="I27" s="49"/>
      <c r="J27" s="50"/>
      <c r="L27" s="15"/>
    </row>
    <row r="28" spans="2:13" ht="14.4" x14ac:dyDescent="0.25">
      <c r="B28" t="s">
        <v>17</v>
      </c>
      <c r="D28" s="6">
        <v>780.6</v>
      </c>
      <c r="E28">
        <v>33</v>
      </c>
      <c r="F28" s="49"/>
      <c r="G28" s="49"/>
      <c r="H28" s="49"/>
      <c r="I28" s="49"/>
      <c r="J28" s="50"/>
      <c r="L28" s="13"/>
      <c r="M28" s="14"/>
    </row>
    <row r="29" spans="2:13" x14ac:dyDescent="0.25">
      <c r="B29" t="s">
        <v>28</v>
      </c>
      <c r="D29" s="6">
        <v>1050</v>
      </c>
      <c r="E29">
        <v>12</v>
      </c>
      <c r="F29" s="49"/>
      <c r="G29" s="49"/>
      <c r="H29" s="49"/>
      <c r="I29" s="49"/>
      <c r="J29" s="50"/>
      <c r="L29" s="16"/>
    </row>
    <row r="30" spans="2:13" ht="14.4" x14ac:dyDescent="0.25">
      <c r="B30" t="s">
        <v>11</v>
      </c>
      <c r="D30" s="6">
        <v>850</v>
      </c>
      <c r="E30">
        <v>26</v>
      </c>
      <c r="F30" s="49"/>
      <c r="G30" s="49"/>
      <c r="H30" s="49"/>
      <c r="I30" s="49"/>
      <c r="J30" s="50"/>
      <c r="L30" s="13"/>
      <c r="M30" s="14"/>
    </row>
    <row r="31" spans="2:13" x14ac:dyDescent="0.25">
      <c r="B31" t="s">
        <v>15</v>
      </c>
      <c r="D31" s="6">
        <v>350</v>
      </c>
      <c r="E31">
        <v>17</v>
      </c>
      <c r="F31" s="49"/>
      <c r="G31" s="49"/>
      <c r="H31" s="49"/>
      <c r="I31" s="49"/>
      <c r="J31" s="50"/>
      <c r="L31" s="17"/>
    </row>
    <row r="32" spans="2:13" ht="13.8" x14ac:dyDescent="0.25">
      <c r="B32" t="s">
        <v>13</v>
      </c>
      <c r="D32" s="6">
        <v>1465.6</v>
      </c>
      <c r="E32">
        <v>5</v>
      </c>
      <c r="F32" s="49"/>
      <c r="G32" s="49"/>
      <c r="H32" s="49"/>
      <c r="I32" s="49"/>
      <c r="J32" s="50"/>
      <c r="L32" s="18"/>
    </row>
    <row r="33" spans="1:13" ht="13.8" thickBot="1" x14ac:dyDescent="0.3">
      <c r="B33" t="s">
        <v>28</v>
      </c>
      <c r="D33" s="42">
        <v>1050</v>
      </c>
      <c r="E33" s="2">
        <v>20</v>
      </c>
      <c r="F33" s="51"/>
      <c r="G33" s="51"/>
      <c r="H33" s="51"/>
      <c r="I33" s="51"/>
      <c r="J33" s="52"/>
      <c r="L33" s="19"/>
    </row>
    <row r="34" spans="1:13" x14ac:dyDescent="0.25">
      <c r="F34" s="49"/>
      <c r="G34" s="49"/>
      <c r="H34" s="49"/>
      <c r="I34" s="53" t="s">
        <v>7</v>
      </c>
      <c r="J34" s="54"/>
      <c r="L34" s="19"/>
    </row>
    <row r="35" spans="1:13" x14ac:dyDescent="0.25">
      <c r="F35" s="49"/>
      <c r="G35" s="49"/>
      <c r="H35" s="49"/>
      <c r="I35" s="53" t="s">
        <v>8</v>
      </c>
      <c r="J35" s="55"/>
      <c r="L35" s="12"/>
    </row>
    <row r="37" spans="1:13" ht="13.8" x14ac:dyDescent="0.25">
      <c r="A37" s="48" t="s">
        <v>47</v>
      </c>
      <c r="L37" s="12"/>
    </row>
    <row r="38" spans="1:13" x14ac:dyDescent="0.25">
      <c r="A38" s="27" t="s">
        <v>48</v>
      </c>
      <c r="L38" s="17"/>
    </row>
    <row r="39" spans="1:13" ht="14.4" x14ac:dyDescent="0.25">
      <c r="A39" s="27" t="s">
        <v>49</v>
      </c>
      <c r="L39" s="11"/>
    </row>
    <row r="40" spans="1:13" ht="14.4" x14ac:dyDescent="0.25">
      <c r="A40" s="48" t="s">
        <v>51</v>
      </c>
      <c r="L40" s="11"/>
    </row>
    <row r="41" spans="1:13" ht="14.4" x14ac:dyDescent="0.25">
      <c r="A41" s="27" t="s">
        <v>52</v>
      </c>
      <c r="L41" s="11"/>
    </row>
    <row r="42" spans="1:13" ht="14.4" x14ac:dyDescent="0.25">
      <c r="A42" s="27" t="s">
        <v>53</v>
      </c>
      <c r="L42" s="11"/>
    </row>
    <row r="43" spans="1:13" ht="14.4" x14ac:dyDescent="0.25">
      <c r="A43" s="27" t="s">
        <v>54</v>
      </c>
      <c r="L43" s="11"/>
    </row>
    <row r="44" spans="1:13" ht="14.4" x14ac:dyDescent="0.25">
      <c r="A44" s="27" t="s">
        <v>55</v>
      </c>
      <c r="B44" s="27"/>
      <c r="C44" s="27"/>
      <c r="D44" s="27"/>
      <c r="E44" s="27"/>
      <c r="F44" s="27"/>
      <c r="L44" s="11"/>
    </row>
    <row r="45" spans="1:13" x14ac:dyDescent="0.25">
      <c r="A45" s="27" t="s">
        <v>56</v>
      </c>
    </row>
    <row r="46" spans="1:13" x14ac:dyDescent="0.25">
      <c r="A46" s="27" t="s">
        <v>57</v>
      </c>
      <c r="L46" s="10"/>
    </row>
    <row r="47" spans="1:13" x14ac:dyDescent="0.25">
      <c r="M47" s="20"/>
    </row>
    <row r="48" spans="1:13" x14ac:dyDescent="0.25">
      <c r="A48" s="27" t="s">
        <v>50</v>
      </c>
      <c r="L48" s="21"/>
    </row>
    <row r="49" spans="1:14" x14ac:dyDescent="0.25">
      <c r="A49" s="27" t="s">
        <v>58</v>
      </c>
      <c r="M49" s="12"/>
    </row>
    <row r="50" spans="1:14" x14ac:dyDescent="0.25">
      <c r="M50" s="12"/>
    </row>
    <row r="51" spans="1:14" x14ac:dyDescent="0.25">
      <c r="L51" s="22"/>
    </row>
    <row r="52" spans="1:14" x14ac:dyDescent="0.25">
      <c r="M52" s="12"/>
    </row>
    <row r="53" spans="1:14" ht="13.8" x14ac:dyDescent="0.25">
      <c r="N53" s="9"/>
    </row>
  </sheetData>
  <printOptions horizontalCentered="1" verticalCentered="1"/>
  <pageMargins left="0.74803149606299213" right="0.27559055118110237" top="0.98425196850393704" bottom="0.98425196850393704" header="0.51181102362204722" footer="0.51181102362204722"/>
  <pageSetup paperSize="9" scale="11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A2A1F-0B88-4902-AE5E-8316D1AF78F5}">
  <sheetPr>
    <pageSetUpPr fitToPage="1"/>
  </sheetPr>
  <dimension ref="A1:O49"/>
  <sheetViews>
    <sheetView tabSelected="1" workbookViewId="0">
      <selection activeCell="J13" sqref="J13"/>
    </sheetView>
  </sheetViews>
  <sheetFormatPr defaultRowHeight="13.2" x14ac:dyDescent="0.25"/>
  <cols>
    <col min="1" max="1" width="9.33203125" customWidth="1"/>
    <col min="2" max="2" width="17.44140625" customWidth="1"/>
    <col min="3" max="3" width="10" customWidth="1"/>
    <col min="4" max="4" width="9.44140625" bestFit="1" customWidth="1"/>
    <col min="6" max="6" width="12" customWidth="1"/>
    <col min="7" max="7" width="10.5546875" customWidth="1"/>
    <col min="8" max="8" width="11.33203125" customWidth="1"/>
    <col min="9" max="9" width="12.5546875" customWidth="1"/>
    <col min="10" max="10" width="11.33203125" customWidth="1"/>
    <col min="13" max="13" width="12.44140625" customWidth="1"/>
  </cols>
  <sheetData>
    <row r="1" spans="1:15" ht="28.8" x14ac:dyDescent="0.55000000000000004">
      <c r="A1" s="25"/>
      <c r="B1" s="28" t="s">
        <v>34</v>
      </c>
      <c r="C1" s="28"/>
      <c r="D1" s="28"/>
      <c r="E1" s="28"/>
      <c r="F1" s="28"/>
      <c r="I1" s="33" t="s">
        <v>45</v>
      </c>
      <c r="J1" s="33" t="s">
        <v>32</v>
      </c>
      <c r="K1" s="33" t="s">
        <v>46</v>
      </c>
    </row>
    <row r="2" spans="1:15" ht="16.8" customHeight="1" x14ac:dyDescent="0.55000000000000004">
      <c r="A2" s="29"/>
      <c r="B2" s="29"/>
      <c r="C2" s="29"/>
      <c r="D2" s="29"/>
      <c r="E2" s="29"/>
      <c r="F2" s="29"/>
      <c r="G2" s="29"/>
      <c r="H2" s="29"/>
      <c r="I2" s="35" t="s">
        <v>28</v>
      </c>
      <c r="J2" s="38" t="s">
        <v>35</v>
      </c>
      <c r="K2" s="39" t="s">
        <v>29</v>
      </c>
    </row>
    <row r="3" spans="1:15" ht="14.4" customHeight="1" x14ac:dyDescent="0.4">
      <c r="B3" s="3"/>
      <c r="C3" s="3"/>
      <c r="D3" s="3"/>
      <c r="E3" s="3"/>
      <c r="F3" s="3"/>
      <c r="G3" s="3"/>
      <c r="H3" s="3"/>
      <c r="I3" s="35" t="s">
        <v>30</v>
      </c>
      <c r="J3" s="34" t="s">
        <v>36</v>
      </c>
      <c r="K3" s="40" t="s">
        <v>31</v>
      </c>
    </row>
    <row r="4" spans="1:15" ht="14.4" customHeight="1" x14ac:dyDescent="0.4">
      <c r="B4" s="3"/>
      <c r="C4" s="3"/>
      <c r="D4" s="3"/>
      <c r="E4" s="3"/>
      <c r="F4" s="3"/>
      <c r="G4" s="3"/>
      <c r="H4" s="3"/>
      <c r="I4" s="35" t="s">
        <v>11</v>
      </c>
      <c r="J4" s="34" t="s">
        <v>37</v>
      </c>
      <c r="K4" s="40" t="s">
        <v>12</v>
      </c>
    </row>
    <row r="5" spans="1:15" ht="14.4" customHeight="1" x14ac:dyDescent="0.4">
      <c r="B5" s="3"/>
      <c r="C5" s="3"/>
      <c r="D5" s="3"/>
      <c r="E5" s="3"/>
      <c r="F5" s="3"/>
      <c r="G5" s="3"/>
      <c r="H5" s="3"/>
      <c r="I5" s="35" t="s">
        <v>20</v>
      </c>
      <c r="J5" s="34" t="s">
        <v>38</v>
      </c>
      <c r="K5" s="40" t="s">
        <v>21</v>
      </c>
    </row>
    <row r="6" spans="1:15" ht="14.4" customHeight="1" x14ac:dyDescent="0.4">
      <c r="B6" s="3"/>
      <c r="C6" s="3"/>
      <c r="D6" s="3"/>
      <c r="E6" s="3"/>
      <c r="F6" s="3"/>
      <c r="G6" s="3"/>
      <c r="H6" s="3"/>
      <c r="I6" s="35" t="s">
        <v>24</v>
      </c>
      <c r="J6" s="34" t="s">
        <v>39</v>
      </c>
      <c r="K6" s="40" t="s">
        <v>25</v>
      </c>
    </row>
    <row r="7" spans="1:15" ht="14.4" customHeight="1" x14ac:dyDescent="0.4">
      <c r="B7" s="3"/>
      <c r="C7" s="3"/>
      <c r="D7" s="3"/>
      <c r="E7" s="3"/>
      <c r="F7" s="3"/>
      <c r="G7" s="3"/>
      <c r="H7" s="3"/>
      <c r="I7" s="35" t="s">
        <v>15</v>
      </c>
      <c r="J7" s="34" t="s">
        <v>40</v>
      </c>
      <c r="K7" s="40" t="s">
        <v>16</v>
      </c>
    </row>
    <row r="8" spans="1:15" ht="14.4" customHeight="1" x14ac:dyDescent="0.4">
      <c r="B8" s="3"/>
      <c r="C8" s="3"/>
      <c r="D8" s="3"/>
      <c r="E8" s="3"/>
      <c r="F8" s="3"/>
      <c r="G8" s="3"/>
      <c r="H8" s="3"/>
      <c r="I8" s="35" t="s">
        <v>17</v>
      </c>
      <c r="J8" s="34" t="s">
        <v>41</v>
      </c>
      <c r="K8" s="40" t="s">
        <v>18</v>
      </c>
    </row>
    <row r="9" spans="1:15" ht="14.4" customHeight="1" x14ac:dyDescent="0.4">
      <c r="B9" s="1"/>
      <c r="C9" s="1"/>
      <c r="D9" s="1"/>
      <c r="E9" s="1"/>
      <c r="H9" s="1"/>
      <c r="I9" s="35" t="s">
        <v>22</v>
      </c>
      <c r="J9" s="34" t="s">
        <v>42</v>
      </c>
      <c r="K9" s="40" t="s">
        <v>23</v>
      </c>
    </row>
    <row r="10" spans="1:15" ht="14.4" customHeight="1" x14ac:dyDescent="0.4">
      <c r="B10" s="1"/>
      <c r="C10" s="1"/>
      <c r="D10" s="1"/>
      <c r="E10" s="1"/>
      <c r="F10" s="7" t="s">
        <v>0</v>
      </c>
      <c r="G10" s="23">
        <v>0.12</v>
      </c>
      <c r="H10" s="1"/>
      <c r="I10" s="35" t="s">
        <v>13</v>
      </c>
      <c r="J10" s="34" t="s">
        <v>43</v>
      </c>
      <c r="K10" s="40" t="s">
        <v>14</v>
      </c>
    </row>
    <row r="11" spans="1:15" ht="14.4" customHeight="1" x14ac:dyDescent="0.4">
      <c r="B11" s="1"/>
      <c r="C11" s="1"/>
      <c r="D11" s="1"/>
      <c r="E11" s="1"/>
      <c r="F11" s="8" t="s">
        <v>1</v>
      </c>
      <c r="G11" s="24">
        <v>0.15</v>
      </c>
      <c r="H11" s="1"/>
      <c r="I11" s="36" t="s">
        <v>26</v>
      </c>
      <c r="J11" s="37" t="s">
        <v>44</v>
      </c>
      <c r="K11" s="40" t="s">
        <v>27</v>
      </c>
    </row>
    <row r="12" spans="1:15" ht="52.8" customHeight="1" thickBot="1" x14ac:dyDescent="0.3">
      <c r="A12" s="5" t="s">
        <v>32</v>
      </c>
      <c r="B12" s="30" t="s">
        <v>10</v>
      </c>
      <c r="C12" s="4" t="s">
        <v>9</v>
      </c>
      <c r="D12" s="31" t="s">
        <v>2</v>
      </c>
      <c r="E12" s="4" t="s">
        <v>3</v>
      </c>
      <c r="F12" s="4" t="s">
        <v>33</v>
      </c>
      <c r="G12" s="4" t="s">
        <v>4</v>
      </c>
      <c r="H12" s="4" t="s">
        <v>5</v>
      </c>
      <c r="I12" s="4" t="s">
        <v>1</v>
      </c>
      <c r="J12" s="32" t="s">
        <v>6</v>
      </c>
    </row>
    <row r="13" spans="1:15" x14ac:dyDescent="0.25">
      <c r="A13" t="str">
        <f>VLOOKUP(B13,$I$2:$J$11,2)</f>
        <v>Me C007</v>
      </c>
      <c r="B13" t="s">
        <v>11</v>
      </c>
      <c r="C13" t="str">
        <f>VLOOKUP(B13,$I$2:$K$11,3)</f>
        <v>Cr</v>
      </c>
      <c r="D13" s="6">
        <v>575.79999999999995</v>
      </c>
      <c r="E13">
        <v>30</v>
      </c>
      <c r="F13" s="6">
        <f t="shared" ref="F13:F33" si="0">D13*E13</f>
        <v>17274</v>
      </c>
      <c r="G13" s="6">
        <f t="shared" ref="G13:G33" si="1">($G$10*F13)</f>
        <v>2072.88</v>
      </c>
      <c r="H13" s="6">
        <f t="shared" ref="H13:H33" si="2">F13-G13</f>
        <v>15201.119999999999</v>
      </c>
      <c r="I13" s="6">
        <f t="shared" ref="I13:I33" si="3">H13*$G$11</f>
        <v>2280.1679999999997</v>
      </c>
      <c r="J13" s="41">
        <f t="shared" ref="J13:J33" si="4">H13+I13</f>
        <v>17481.288</v>
      </c>
      <c r="O13" s="26"/>
    </row>
    <row r="14" spans="1:15" x14ac:dyDescent="0.25">
      <c r="A14" t="str">
        <f t="shared" ref="A14:A33" si="5">VLOOKUP(B14,$I$2:$J$11,2)</f>
        <v>Me C013</v>
      </c>
      <c r="B14" t="s">
        <v>13</v>
      </c>
      <c r="C14" t="str">
        <f t="shared" ref="C14:C33" si="6">VLOOKUP(B14,$I$2:$K$11,3)</f>
        <v>V</v>
      </c>
      <c r="D14" s="6">
        <v>1750.8</v>
      </c>
      <c r="E14">
        <v>9</v>
      </c>
      <c r="F14" s="6">
        <f t="shared" si="0"/>
        <v>15757.199999999999</v>
      </c>
      <c r="G14" s="6">
        <f t="shared" si="1"/>
        <v>1890.8639999999998</v>
      </c>
      <c r="H14" s="6">
        <f t="shared" si="2"/>
        <v>13866.335999999999</v>
      </c>
      <c r="I14" s="6">
        <f t="shared" si="3"/>
        <v>2079.9503999999997</v>
      </c>
      <c r="J14" s="41">
        <f t="shared" si="4"/>
        <v>15946.286399999999</v>
      </c>
    </row>
    <row r="15" spans="1:15" x14ac:dyDescent="0.25">
      <c r="A15" t="str">
        <f t="shared" si="5"/>
        <v>Me C010</v>
      </c>
      <c r="B15" t="s">
        <v>15</v>
      </c>
      <c r="C15" t="str">
        <f t="shared" si="6"/>
        <v>Mn</v>
      </c>
      <c r="D15" s="6">
        <v>350</v>
      </c>
      <c r="E15">
        <v>45</v>
      </c>
      <c r="F15" s="6">
        <f t="shared" si="0"/>
        <v>15750</v>
      </c>
      <c r="G15" s="6">
        <f t="shared" si="1"/>
        <v>1890</v>
      </c>
      <c r="H15" s="6">
        <f t="shared" si="2"/>
        <v>13860</v>
      </c>
      <c r="I15" s="6">
        <f t="shared" si="3"/>
        <v>2079</v>
      </c>
      <c r="J15" s="41">
        <f t="shared" si="4"/>
        <v>15939</v>
      </c>
    </row>
    <row r="16" spans="1:15" x14ac:dyDescent="0.25">
      <c r="A16" t="str">
        <f t="shared" si="5"/>
        <v>Me C011</v>
      </c>
      <c r="B16" t="s">
        <v>17</v>
      </c>
      <c r="C16" t="str">
        <f t="shared" si="6"/>
        <v>Ni</v>
      </c>
      <c r="D16" s="6">
        <v>780.6</v>
      </c>
      <c r="E16">
        <v>22</v>
      </c>
      <c r="F16" s="6">
        <f t="shared" si="0"/>
        <v>17173.2</v>
      </c>
      <c r="G16" s="6">
        <f t="shared" si="1"/>
        <v>2060.7840000000001</v>
      </c>
      <c r="H16" s="6">
        <f t="shared" si="2"/>
        <v>15112.416000000001</v>
      </c>
      <c r="I16" s="6">
        <f t="shared" si="3"/>
        <v>2266.8624</v>
      </c>
      <c r="J16" s="41">
        <f t="shared" si="4"/>
        <v>17379.278400000003</v>
      </c>
    </row>
    <row r="17" spans="1:13" x14ac:dyDescent="0.25">
      <c r="A17" t="str">
        <f t="shared" si="5"/>
        <v>Me C012</v>
      </c>
      <c r="B17" t="s">
        <v>19</v>
      </c>
      <c r="C17" t="str">
        <f t="shared" si="6"/>
        <v>Sn</v>
      </c>
      <c r="D17" s="6">
        <v>375</v>
      </c>
      <c r="E17">
        <v>36</v>
      </c>
      <c r="F17" s="6">
        <f t="shared" si="0"/>
        <v>13500</v>
      </c>
      <c r="G17" s="6">
        <f t="shared" si="1"/>
        <v>1620</v>
      </c>
      <c r="H17" s="6">
        <f t="shared" si="2"/>
        <v>11880</v>
      </c>
      <c r="I17" s="6">
        <f t="shared" si="3"/>
        <v>1782</v>
      </c>
      <c r="J17" s="41">
        <f t="shared" si="4"/>
        <v>13662</v>
      </c>
    </row>
    <row r="18" spans="1:13" x14ac:dyDescent="0.25">
      <c r="A18" t="str">
        <f t="shared" si="5"/>
        <v>Me C014</v>
      </c>
      <c r="B18" t="s">
        <v>26</v>
      </c>
      <c r="C18" t="str">
        <f t="shared" si="6"/>
        <v>Zn</v>
      </c>
      <c r="D18" s="6">
        <v>850</v>
      </c>
      <c r="E18">
        <v>14</v>
      </c>
      <c r="F18" s="6">
        <f t="shared" si="0"/>
        <v>11900</v>
      </c>
      <c r="G18" s="6">
        <f t="shared" si="1"/>
        <v>1428</v>
      </c>
      <c r="H18" s="6">
        <f t="shared" si="2"/>
        <v>10472</v>
      </c>
      <c r="I18" s="6">
        <f t="shared" si="3"/>
        <v>1570.8</v>
      </c>
      <c r="J18" s="41">
        <f t="shared" si="4"/>
        <v>12042.8</v>
      </c>
    </row>
    <row r="19" spans="1:13" x14ac:dyDescent="0.25">
      <c r="A19" t="str">
        <f t="shared" si="5"/>
        <v>Me C008</v>
      </c>
      <c r="B19" t="s">
        <v>20</v>
      </c>
      <c r="C19" t="str">
        <f t="shared" si="6"/>
        <v>Cu</v>
      </c>
      <c r="D19" s="6">
        <v>320</v>
      </c>
      <c r="E19">
        <v>30</v>
      </c>
      <c r="F19" s="6">
        <f t="shared" si="0"/>
        <v>9600</v>
      </c>
      <c r="G19" s="6">
        <f t="shared" si="1"/>
        <v>1152</v>
      </c>
      <c r="H19" s="6">
        <f t="shared" si="2"/>
        <v>8448</v>
      </c>
      <c r="I19" s="6">
        <f t="shared" si="3"/>
        <v>1267.2</v>
      </c>
      <c r="J19" s="41">
        <f t="shared" si="4"/>
        <v>9715.2000000000007</v>
      </c>
    </row>
    <row r="20" spans="1:13" x14ac:dyDescent="0.25">
      <c r="A20" t="str">
        <f t="shared" si="5"/>
        <v>Me C012</v>
      </c>
      <c r="B20" t="s">
        <v>22</v>
      </c>
      <c r="C20" t="str">
        <f t="shared" si="6"/>
        <v>Sn</v>
      </c>
      <c r="D20" s="6">
        <v>1465.6</v>
      </c>
      <c r="E20">
        <v>8</v>
      </c>
      <c r="F20" s="6">
        <f t="shared" si="0"/>
        <v>11724.8</v>
      </c>
      <c r="G20" s="6">
        <f t="shared" si="1"/>
        <v>1406.9759999999999</v>
      </c>
      <c r="H20" s="6">
        <f t="shared" si="2"/>
        <v>10317.823999999999</v>
      </c>
      <c r="I20" s="6">
        <f t="shared" si="3"/>
        <v>1547.6735999999999</v>
      </c>
      <c r="J20" s="41">
        <f t="shared" si="4"/>
        <v>11865.497599999999</v>
      </c>
      <c r="L20" s="10"/>
    </row>
    <row r="21" spans="1:13" ht="14.4" x14ac:dyDescent="0.25">
      <c r="A21" t="str">
        <f t="shared" si="5"/>
        <v>Me C009</v>
      </c>
      <c r="B21" t="s">
        <v>24</v>
      </c>
      <c r="C21" t="str">
        <f t="shared" si="6"/>
        <v>Pb</v>
      </c>
      <c r="D21" s="6">
        <v>320</v>
      </c>
      <c r="E21">
        <v>23</v>
      </c>
      <c r="F21" s="6">
        <f t="shared" si="0"/>
        <v>7360</v>
      </c>
      <c r="G21" s="6">
        <f t="shared" si="1"/>
        <v>883.19999999999993</v>
      </c>
      <c r="H21" s="6">
        <f t="shared" si="2"/>
        <v>6476.8</v>
      </c>
      <c r="I21" s="6">
        <f t="shared" si="3"/>
        <v>971.52</v>
      </c>
      <c r="J21" s="41">
        <f t="shared" si="4"/>
        <v>7448.32</v>
      </c>
      <c r="L21" s="13"/>
    </row>
    <row r="22" spans="1:13" x14ac:dyDescent="0.25">
      <c r="A22" t="str">
        <f t="shared" si="5"/>
        <v>Me C014</v>
      </c>
      <c r="B22" t="s">
        <v>26</v>
      </c>
      <c r="C22" t="str">
        <f t="shared" si="6"/>
        <v>Zn</v>
      </c>
      <c r="D22" s="6">
        <v>320</v>
      </c>
      <c r="E22">
        <v>55</v>
      </c>
      <c r="F22" s="6">
        <f t="shared" si="0"/>
        <v>17600</v>
      </c>
      <c r="G22" s="6">
        <f t="shared" si="1"/>
        <v>2112</v>
      </c>
      <c r="H22" s="6">
        <f t="shared" si="2"/>
        <v>15488</v>
      </c>
      <c r="I22" s="6">
        <f t="shared" si="3"/>
        <v>2323.1999999999998</v>
      </c>
      <c r="J22" s="41">
        <f t="shared" si="4"/>
        <v>17811.2</v>
      </c>
    </row>
    <row r="23" spans="1:13" x14ac:dyDescent="0.25">
      <c r="A23" t="str">
        <f t="shared" si="5"/>
        <v>Me C005</v>
      </c>
      <c r="B23" t="s">
        <v>28</v>
      </c>
      <c r="C23" t="str">
        <f t="shared" si="6"/>
        <v>Al</v>
      </c>
      <c r="D23" s="6">
        <v>1050</v>
      </c>
      <c r="E23">
        <v>11</v>
      </c>
      <c r="F23" s="6">
        <f t="shared" si="0"/>
        <v>11550</v>
      </c>
      <c r="G23" s="6">
        <f t="shared" si="1"/>
        <v>1386</v>
      </c>
      <c r="H23" s="6">
        <f t="shared" si="2"/>
        <v>10164</v>
      </c>
      <c r="I23" s="6">
        <f t="shared" si="3"/>
        <v>1524.6</v>
      </c>
      <c r="J23" s="41">
        <f t="shared" si="4"/>
        <v>11688.6</v>
      </c>
    </row>
    <row r="24" spans="1:13" x14ac:dyDescent="0.25">
      <c r="A24" t="str">
        <f t="shared" si="5"/>
        <v>Me C006</v>
      </c>
      <c r="B24" t="s">
        <v>30</v>
      </c>
      <c r="C24" t="str">
        <f t="shared" si="6"/>
        <v>Br</v>
      </c>
      <c r="D24" s="6">
        <v>575.79999999999995</v>
      </c>
      <c r="E24">
        <v>18</v>
      </c>
      <c r="F24" s="6">
        <f t="shared" si="0"/>
        <v>10364.4</v>
      </c>
      <c r="G24" s="6">
        <f t="shared" si="1"/>
        <v>1243.7279999999998</v>
      </c>
      <c r="H24" s="6">
        <f t="shared" si="2"/>
        <v>9120.6720000000005</v>
      </c>
      <c r="I24" s="6">
        <f t="shared" si="3"/>
        <v>1368.1007999999999</v>
      </c>
      <c r="J24" s="41">
        <f t="shared" si="4"/>
        <v>10488.772800000001</v>
      </c>
    </row>
    <row r="25" spans="1:13" x14ac:dyDescent="0.25">
      <c r="A25" t="str">
        <f t="shared" si="5"/>
        <v>Me C013</v>
      </c>
      <c r="B25" t="s">
        <v>13</v>
      </c>
      <c r="C25" t="str">
        <f t="shared" si="6"/>
        <v>V</v>
      </c>
      <c r="D25" s="6">
        <v>1750.8</v>
      </c>
      <c r="E25">
        <v>5</v>
      </c>
      <c r="F25" s="6">
        <f t="shared" si="0"/>
        <v>8754</v>
      </c>
      <c r="G25" s="6">
        <f t="shared" si="1"/>
        <v>1050.48</v>
      </c>
      <c r="H25" s="6">
        <f t="shared" si="2"/>
        <v>7703.52</v>
      </c>
      <c r="I25" s="6">
        <f t="shared" si="3"/>
        <v>1155.528</v>
      </c>
      <c r="J25" s="41">
        <f t="shared" si="4"/>
        <v>8859.0480000000007</v>
      </c>
      <c r="L25" s="15"/>
    </row>
    <row r="26" spans="1:13" x14ac:dyDescent="0.25">
      <c r="A26" t="str">
        <f t="shared" si="5"/>
        <v>Me C010</v>
      </c>
      <c r="B26" t="s">
        <v>15</v>
      </c>
      <c r="C26" t="str">
        <f t="shared" si="6"/>
        <v>Mn</v>
      </c>
      <c r="D26" s="6">
        <v>350</v>
      </c>
      <c r="E26">
        <v>34</v>
      </c>
      <c r="F26" s="6">
        <f t="shared" si="0"/>
        <v>11900</v>
      </c>
      <c r="G26" s="6">
        <f t="shared" si="1"/>
        <v>1428</v>
      </c>
      <c r="H26" s="6">
        <f t="shared" si="2"/>
        <v>10472</v>
      </c>
      <c r="I26" s="6">
        <f t="shared" si="3"/>
        <v>1570.8</v>
      </c>
      <c r="J26" s="41">
        <f t="shared" si="4"/>
        <v>12042.8</v>
      </c>
    </row>
    <row r="27" spans="1:13" x14ac:dyDescent="0.25">
      <c r="A27" t="str">
        <f t="shared" si="5"/>
        <v>Me C011</v>
      </c>
      <c r="B27" t="s">
        <v>17</v>
      </c>
      <c r="C27" t="str">
        <f t="shared" si="6"/>
        <v>Ni</v>
      </c>
      <c r="D27" s="6">
        <v>780.6</v>
      </c>
      <c r="E27">
        <v>15</v>
      </c>
      <c r="F27" s="6">
        <f t="shared" si="0"/>
        <v>11709</v>
      </c>
      <c r="G27" s="6">
        <f t="shared" si="1"/>
        <v>1405.08</v>
      </c>
      <c r="H27" s="6">
        <f t="shared" si="2"/>
        <v>10303.92</v>
      </c>
      <c r="I27" s="6">
        <f t="shared" si="3"/>
        <v>1545.588</v>
      </c>
      <c r="J27" s="41">
        <f t="shared" si="4"/>
        <v>11849.508</v>
      </c>
      <c r="L27" s="15"/>
    </row>
    <row r="28" spans="1:13" ht="14.4" x14ac:dyDescent="0.25">
      <c r="A28" t="str">
        <f t="shared" si="5"/>
        <v>Me C011</v>
      </c>
      <c r="B28" t="s">
        <v>17</v>
      </c>
      <c r="C28" t="str">
        <f t="shared" si="6"/>
        <v>Ni</v>
      </c>
      <c r="D28" s="6">
        <v>780.6</v>
      </c>
      <c r="E28">
        <v>33</v>
      </c>
      <c r="F28" s="6">
        <f t="shared" si="0"/>
        <v>25759.8</v>
      </c>
      <c r="G28" s="6">
        <f t="shared" si="1"/>
        <v>3091.1759999999999</v>
      </c>
      <c r="H28" s="6">
        <f t="shared" si="2"/>
        <v>22668.624</v>
      </c>
      <c r="I28" s="6">
        <f t="shared" si="3"/>
        <v>3400.2936</v>
      </c>
      <c r="J28" s="41">
        <f t="shared" si="4"/>
        <v>26068.917600000001</v>
      </c>
      <c r="L28" s="13"/>
      <c r="M28" s="14"/>
    </row>
    <row r="29" spans="1:13" x14ac:dyDescent="0.25">
      <c r="A29" t="str">
        <f t="shared" si="5"/>
        <v>Me C005</v>
      </c>
      <c r="B29" t="s">
        <v>28</v>
      </c>
      <c r="C29" t="str">
        <f t="shared" si="6"/>
        <v>Al</v>
      </c>
      <c r="D29" s="6">
        <v>1050</v>
      </c>
      <c r="E29">
        <v>12</v>
      </c>
      <c r="F29" s="6">
        <f t="shared" si="0"/>
        <v>12600</v>
      </c>
      <c r="G29" s="6">
        <f t="shared" si="1"/>
        <v>1512</v>
      </c>
      <c r="H29" s="6">
        <f t="shared" si="2"/>
        <v>11088</v>
      </c>
      <c r="I29" s="6">
        <f t="shared" si="3"/>
        <v>1663.2</v>
      </c>
      <c r="J29" s="41">
        <f t="shared" si="4"/>
        <v>12751.2</v>
      </c>
      <c r="L29" s="16"/>
    </row>
    <row r="30" spans="1:13" ht="14.4" x14ac:dyDescent="0.25">
      <c r="A30" t="str">
        <f t="shared" si="5"/>
        <v>Me C007</v>
      </c>
      <c r="B30" t="s">
        <v>11</v>
      </c>
      <c r="C30" t="str">
        <f t="shared" si="6"/>
        <v>Cr</v>
      </c>
      <c r="D30" s="6">
        <v>850</v>
      </c>
      <c r="E30">
        <v>26</v>
      </c>
      <c r="F30" s="6">
        <f t="shared" si="0"/>
        <v>22100</v>
      </c>
      <c r="G30" s="6">
        <f t="shared" si="1"/>
        <v>2652</v>
      </c>
      <c r="H30" s="6">
        <f t="shared" si="2"/>
        <v>19448</v>
      </c>
      <c r="I30" s="6">
        <f t="shared" si="3"/>
        <v>2917.2</v>
      </c>
      <c r="J30" s="41">
        <f t="shared" si="4"/>
        <v>22365.200000000001</v>
      </c>
      <c r="L30" s="13"/>
      <c r="M30" s="14"/>
    </row>
    <row r="31" spans="1:13" x14ac:dyDescent="0.25">
      <c r="A31" t="str">
        <f t="shared" si="5"/>
        <v>Me C010</v>
      </c>
      <c r="B31" t="s">
        <v>15</v>
      </c>
      <c r="C31" t="str">
        <f t="shared" si="6"/>
        <v>Mn</v>
      </c>
      <c r="D31" s="6">
        <v>350</v>
      </c>
      <c r="E31">
        <v>17</v>
      </c>
      <c r="F31" s="6">
        <f t="shared" si="0"/>
        <v>5950</v>
      </c>
      <c r="G31" s="6">
        <f t="shared" si="1"/>
        <v>714</v>
      </c>
      <c r="H31" s="6">
        <f t="shared" si="2"/>
        <v>5236</v>
      </c>
      <c r="I31" s="6">
        <f t="shared" si="3"/>
        <v>785.4</v>
      </c>
      <c r="J31" s="41">
        <f t="shared" si="4"/>
        <v>6021.4</v>
      </c>
      <c r="L31" s="17"/>
    </row>
    <row r="32" spans="1:13" ht="13.8" x14ac:dyDescent="0.25">
      <c r="A32" t="str">
        <f t="shared" si="5"/>
        <v>Me C013</v>
      </c>
      <c r="B32" t="s">
        <v>13</v>
      </c>
      <c r="C32" t="str">
        <f t="shared" si="6"/>
        <v>V</v>
      </c>
      <c r="D32" s="6">
        <v>1465.6</v>
      </c>
      <c r="E32">
        <v>5</v>
      </c>
      <c r="F32" s="6">
        <f t="shared" si="0"/>
        <v>7328</v>
      </c>
      <c r="G32" s="6">
        <f t="shared" si="1"/>
        <v>879.36</v>
      </c>
      <c r="H32" s="6">
        <f t="shared" si="2"/>
        <v>6448.64</v>
      </c>
      <c r="I32" s="6">
        <f t="shared" si="3"/>
        <v>967.29600000000005</v>
      </c>
      <c r="J32" s="41">
        <f t="shared" si="4"/>
        <v>7415.9360000000006</v>
      </c>
      <c r="L32" s="18"/>
    </row>
    <row r="33" spans="1:13" ht="13.8" thickBot="1" x14ac:dyDescent="0.3">
      <c r="A33" t="str">
        <f t="shared" si="5"/>
        <v>Me C005</v>
      </c>
      <c r="B33" t="s">
        <v>28</v>
      </c>
      <c r="C33" t="str">
        <f t="shared" si="6"/>
        <v>Al</v>
      </c>
      <c r="D33" s="42">
        <v>1050</v>
      </c>
      <c r="E33" s="2">
        <v>20</v>
      </c>
      <c r="F33" s="42">
        <f t="shared" si="0"/>
        <v>21000</v>
      </c>
      <c r="G33" s="42">
        <f t="shared" si="1"/>
        <v>2520</v>
      </c>
      <c r="H33" s="42">
        <f t="shared" si="2"/>
        <v>18480</v>
      </c>
      <c r="I33" s="42">
        <f t="shared" si="3"/>
        <v>2772</v>
      </c>
      <c r="J33" s="43">
        <f t="shared" si="4"/>
        <v>21252</v>
      </c>
      <c r="L33" s="19"/>
    </row>
    <row r="34" spans="1:13" x14ac:dyDescent="0.25">
      <c r="F34" s="6"/>
      <c r="G34" s="6"/>
      <c r="H34" s="6"/>
      <c r="I34" s="44" t="s">
        <v>7</v>
      </c>
      <c r="J34" s="45">
        <f>SUM(J13:J33)</f>
        <v>290094.25280000007</v>
      </c>
      <c r="L34" s="19"/>
    </row>
    <row r="35" spans="1:13" x14ac:dyDescent="0.25">
      <c r="F35" s="6"/>
      <c r="G35" s="6"/>
      <c r="H35" s="6"/>
      <c r="I35" s="44" t="s">
        <v>8</v>
      </c>
      <c r="J35" s="46">
        <f>AVERAGE(G13:G33)</f>
        <v>1638.0251428571428</v>
      </c>
      <c r="L35" s="12"/>
    </row>
    <row r="37" spans="1:13" x14ac:dyDescent="0.25">
      <c r="L37" s="12"/>
    </row>
    <row r="38" spans="1:13" x14ac:dyDescent="0.25">
      <c r="L38" s="17"/>
    </row>
    <row r="39" spans="1:13" ht="14.4" x14ac:dyDescent="0.25">
      <c r="L39" s="11"/>
    </row>
    <row r="40" spans="1:13" ht="14.4" x14ac:dyDescent="0.25">
      <c r="L40" s="11"/>
    </row>
    <row r="41" spans="1:13" x14ac:dyDescent="0.25">
      <c r="L41" s="10"/>
    </row>
    <row r="42" spans="1:13" ht="14.4" x14ac:dyDescent="0.25">
      <c r="L42" s="13"/>
      <c r="M42" s="14"/>
    </row>
    <row r="43" spans="1:13" x14ac:dyDescent="0.25">
      <c r="M43" s="20"/>
    </row>
    <row r="44" spans="1:13" x14ac:dyDescent="0.25">
      <c r="L44" s="21"/>
    </row>
    <row r="45" spans="1:13" x14ac:dyDescent="0.25">
      <c r="M45" s="12"/>
    </row>
    <row r="46" spans="1:13" x14ac:dyDescent="0.25">
      <c r="M46" s="12"/>
    </row>
    <row r="47" spans="1:13" x14ac:dyDescent="0.25">
      <c r="L47" s="22"/>
    </row>
    <row r="48" spans="1:13" x14ac:dyDescent="0.25">
      <c r="M48" s="12"/>
    </row>
    <row r="49" spans="14:14" ht="13.8" x14ac:dyDescent="0.25">
      <c r="N49" s="9"/>
    </row>
  </sheetData>
  <printOptions horizontalCentered="1" verticalCentered="1"/>
  <pageMargins left="0.74803149606299213" right="0.27559055118110237" top="0.98425196850393704" bottom="0.98425196850393704" header="0.51181102362204722" footer="0.51181102362204722"/>
  <pageSetup paperSize="9" scale="77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6C843-B87F-4954-BC58-BF55FAFF7FAB}">
  <sheetPr>
    <pageSetUpPr fitToPage="1"/>
  </sheetPr>
  <dimension ref="A1:O49"/>
  <sheetViews>
    <sheetView showFormulas="1" topLeftCell="A7" workbookViewId="0">
      <selection activeCell="H45" sqref="H45"/>
    </sheetView>
  </sheetViews>
  <sheetFormatPr defaultRowHeight="13.2" x14ac:dyDescent="0.25"/>
  <cols>
    <col min="1" max="1" width="15.109375" customWidth="1"/>
    <col min="2" max="2" width="9" customWidth="1"/>
    <col min="3" max="3" width="15.44140625" customWidth="1"/>
    <col min="4" max="4" width="9.44140625" bestFit="1" customWidth="1"/>
    <col min="6" max="6" width="12" customWidth="1"/>
    <col min="7" max="7" width="10.5546875" customWidth="1"/>
    <col min="8" max="8" width="11.33203125" customWidth="1"/>
    <col min="9" max="9" width="12.5546875" customWidth="1"/>
    <col min="10" max="10" width="11.33203125" customWidth="1"/>
    <col min="13" max="13" width="12.44140625" customWidth="1"/>
  </cols>
  <sheetData>
    <row r="1" spans="1:15" ht="28.8" x14ac:dyDescent="0.55000000000000004">
      <c r="A1" s="25"/>
      <c r="B1" s="28" t="s">
        <v>34</v>
      </c>
      <c r="C1" s="28"/>
      <c r="D1" s="28"/>
      <c r="E1" s="28"/>
      <c r="F1" s="28"/>
      <c r="I1" s="33" t="s">
        <v>45</v>
      </c>
      <c r="J1" s="33" t="s">
        <v>32</v>
      </c>
      <c r="K1" s="33" t="s">
        <v>46</v>
      </c>
    </row>
    <row r="2" spans="1:15" ht="16.8" customHeight="1" x14ac:dyDescent="0.55000000000000004">
      <c r="A2" s="29"/>
      <c r="B2" s="29"/>
      <c r="C2" s="29"/>
      <c r="D2" s="29"/>
      <c r="E2" s="29"/>
      <c r="F2" s="29"/>
      <c r="G2" s="29"/>
      <c r="H2" s="29"/>
      <c r="I2" s="35" t="s">
        <v>28</v>
      </c>
      <c r="J2" s="38" t="s">
        <v>35</v>
      </c>
      <c r="K2" s="39" t="s">
        <v>29</v>
      </c>
    </row>
    <row r="3" spans="1:15" ht="14.4" customHeight="1" x14ac:dyDescent="0.4">
      <c r="B3" s="3"/>
      <c r="C3" s="3"/>
      <c r="D3" s="3"/>
      <c r="E3" s="3"/>
      <c r="F3" s="3"/>
      <c r="G3" s="3"/>
      <c r="H3" s="3"/>
      <c r="I3" s="35" t="s">
        <v>30</v>
      </c>
      <c r="J3" s="34" t="s">
        <v>36</v>
      </c>
      <c r="K3" s="40" t="s">
        <v>31</v>
      </c>
    </row>
    <row r="4" spans="1:15" ht="14.4" customHeight="1" x14ac:dyDescent="0.4">
      <c r="B4" s="3"/>
      <c r="C4" s="3"/>
      <c r="D4" s="3"/>
      <c r="E4" s="3"/>
      <c r="F4" s="3"/>
      <c r="G4" s="3"/>
      <c r="H4" s="3"/>
      <c r="I4" s="35" t="s">
        <v>11</v>
      </c>
      <c r="J4" s="34" t="s">
        <v>37</v>
      </c>
      <c r="K4" s="40" t="s">
        <v>12</v>
      </c>
    </row>
    <row r="5" spans="1:15" ht="14.4" customHeight="1" x14ac:dyDescent="0.4">
      <c r="B5" s="3"/>
      <c r="C5" s="3"/>
      <c r="D5" s="3"/>
      <c r="E5" s="3"/>
      <c r="F5" s="3"/>
      <c r="G5" s="3"/>
      <c r="H5" s="3"/>
      <c r="I5" s="35" t="s">
        <v>20</v>
      </c>
      <c r="J5" s="34" t="s">
        <v>38</v>
      </c>
      <c r="K5" s="40" t="s">
        <v>21</v>
      </c>
    </row>
    <row r="6" spans="1:15" ht="14.4" customHeight="1" x14ac:dyDescent="0.4">
      <c r="B6" s="3"/>
      <c r="C6" s="3"/>
      <c r="D6" s="3"/>
      <c r="E6" s="3"/>
      <c r="F6" s="3"/>
      <c r="G6" s="3"/>
      <c r="H6" s="3"/>
      <c r="I6" s="35" t="s">
        <v>24</v>
      </c>
      <c r="J6" s="34" t="s">
        <v>39</v>
      </c>
      <c r="K6" s="40" t="s">
        <v>25</v>
      </c>
    </row>
    <row r="7" spans="1:15" ht="14.4" customHeight="1" x14ac:dyDescent="0.4">
      <c r="B7" s="3"/>
      <c r="C7" s="3"/>
      <c r="D7" s="3"/>
      <c r="E7" s="3"/>
      <c r="F7" s="3"/>
      <c r="G7" s="3"/>
      <c r="H7" s="3"/>
      <c r="I7" s="35" t="s">
        <v>15</v>
      </c>
      <c r="J7" s="34" t="s">
        <v>40</v>
      </c>
      <c r="K7" s="40" t="s">
        <v>16</v>
      </c>
    </row>
    <row r="8" spans="1:15" ht="14.4" customHeight="1" x14ac:dyDescent="0.4">
      <c r="B8" s="3"/>
      <c r="C8" s="3"/>
      <c r="D8" s="3"/>
      <c r="E8" s="3"/>
      <c r="F8" s="3"/>
      <c r="G8" s="3"/>
      <c r="H8" s="3"/>
      <c r="I8" s="35" t="s">
        <v>17</v>
      </c>
      <c r="J8" s="34" t="s">
        <v>41</v>
      </c>
      <c r="K8" s="40" t="s">
        <v>18</v>
      </c>
    </row>
    <row r="9" spans="1:15" ht="14.4" customHeight="1" x14ac:dyDescent="0.4">
      <c r="B9" s="1"/>
      <c r="C9" s="1"/>
      <c r="D9" s="1"/>
      <c r="E9" s="1"/>
      <c r="H9" s="1"/>
      <c r="I9" s="35" t="s">
        <v>22</v>
      </c>
      <c r="J9" s="34" t="s">
        <v>42</v>
      </c>
      <c r="K9" s="40" t="s">
        <v>23</v>
      </c>
    </row>
    <row r="10" spans="1:15" ht="14.4" customHeight="1" x14ac:dyDescent="0.4">
      <c r="B10" s="1"/>
      <c r="C10" s="1"/>
      <c r="D10" s="1"/>
      <c r="E10" s="1"/>
      <c r="F10" s="7" t="s">
        <v>0</v>
      </c>
      <c r="G10" s="23">
        <v>0.12</v>
      </c>
      <c r="H10" s="1"/>
      <c r="I10" s="35" t="s">
        <v>13</v>
      </c>
      <c r="J10" s="34" t="s">
        <v>43</v>
      </c>
      <c r="K10" s="40" t="s">
        <v>14</v>
      </c>
    </row>
    <row r="11" spans="1:15" ht="14.4" customHeight="1" x14ac:dyDescent="0.4">
      <c r="B11" s="1"/>
      <c r="C11" s="1"/>
      <c r="D11" s="1"/>
      <c r="E11" s="1"/>
      <c r="F11" s="8" t="s">
        <v>1</v>
      </c>
      <c r="G11" s="24">
        <v>0.15</v>
      </c>
      <c r="H11" s="1"/>
      <c r="I11" s="36" t="s">
        <v>26</v>
      </c>
      <c r="J11" s="37" t="s">
        <v>44</v>
      </c>
      <c r="K11" s="40" t="s">
        <v>27</v>
      </c>
    </row>
    <row r="12" spans="1:15" ht="52.8" customHeight="1" thickBot="1" x14ac:dyDescent="0.3">
      <c r="A12" s="5" t="s">
        <v>32</v>
      </c>
      <c r="B12" s="30" t="s">
        <v>10</v>
      </c>
      <c r="C12" s="4" t="s">
        <v>9</v>
      </c>
      <c r="D12" s="31" t="s">
        <v>2</v>
      </c>
      <c r="E12" s="4" t="s">
        <v>3</v>
      </c>
      <c r="F12" s="4" t="s">
        <v>33</v>
      </c>
      <c r="G12" s="4" t="s">
        <v>4</v>
      </c>
      <c r="H12" s="4" t="s">
        <v>5</v>
      </c>
      <c r="I12" s="4" t="s">
        <v>1</v>
      </c>
      <c r="J12" s="32" t="s">
        <v>6</v>
      </c>
    </row>
    <row r="13" spans="1:15" x14ac:dyDescent="0.25">
      <c r="A13" t="str">
        <f>VLOOKUP(B13,$I$2:$J$11,2)</f>
        <v>Me C007</v>
      </c>
      <c r="B13" t="s">
        <v>11</v>
      </c>
      <c r="C13" t="str">
        <f>VLOOKUP(B13,$I$2:$K$11,3)</f>
        <v>Cr</v>
      </c>
      <c r="D13" s="6">
        <v>575.79999999999995</v>
      </c>
      <c r="E13">
        <v>30</v>
      </c>
      <c r="F13" s="6">
        <f t="shared" ref="F13:F33" si="0">D13*E13</f>
        <v>17274</v>
      </c>
      <c r="G13" s="6">
        <f t="shared" ref="G13:G33" si="1">($G$10*F13)</f>
        <v>2072.88</v>
      </c>
      <c r="H13" s="6">
        <f t="shared" ref="H13:H33" si="2">F13-G13</f>
        <v>15201.119999999999</v>
      </c>
      <c r="I13" s="6">
        <f t="shared" ref="I13:I33" si="3">H13*$G$11</f>
        <v>2280.1679999999997</v>
      </c>
      <c r="J13" s="41">
        <f t="shared" ref="J13:J33" si="4">H13+I13</f>
        <v>17481.288</v>
      </c>
      <c r="O13" s="26"/>
    </row>
    <row r="14" spans="1:15" x14ac:dyDescent="0.25">
      <c r="A14" t="str">
        <f t="shared" ref="A14:A33" si="5">VLOOKUP(B14,$I$2:$J$11,2)</f>
        <v>Me C013</v>
      </c>
      <c r="B14" t="s">
        <v>13</v>
      </c>
      <c r="C14" t="str">
        <f t="shared" ref="C14:C33" si="6">VLOOKUP(B14,$I$2:$K$11,3)</f>
        <v>V</v>
      </c>
      <c r="D14" s="6">
        <v>1750.8</v>
      </c>
      <c r="E14">
        <v>9</v>
      </c>
      <c r="F14" s="6">
        <f t="shared" si="0"/>
        <v>15757.199999999999</v>
      </c>
      <c r="G14" s="6">
        <f t="shared" si="1"/>
        <v>1890.8639999999998</v>
      </c>
      <c r="H14" s="6">
        <f t="shared" si="2"/>
        <v>13866.335999999999</v>
      </c>
      <c r="I14" s="6">
        <f t="shared" si="3"/>
        <v>2079.9503999999997</v>
      </c>
      <c r="J14" s="41">
        <f t="shared" si="4"/>
        <v>15946.286399999999</v>
      </c>
    </row>
    <row r="15" spans="1:15" x14ac:dyDescent="0.25">
      <c r="A15" t="str">
        <f t="shared" si="5"/>
        <v>Me C010</v>
      </c>
      <c r="B15" t="s">
        <v>15</v>
      </c>
      <c r="C15" t="str">
        <f t="shared" si="6"/>
        <v>Mn</v>
      </c>
      <c r="D15" s="6">
        <v>350</v>
      </c>
      <c r="E15">
        <v>45</v>
      </c>
      <c r="F15" s="6">
        <f t="shared" si="0"/>
        <v>15750</v>
      </c>
      <c r="G15" s="6">
        <f t="shared" si="1"/>
        <v>1890</v>
      </c>
      <c r="H15" s="6">
        <f t="shared" si="2"/>
        <v>13860</v>
      </c>
      <c r="I15" s="6">
        <f t="shared" si="3"/>
        <v>2079</v>
      </c>
      <c r="J15" s="41">
        <f t="shared" si="4"/>
        <v>15939</v>
      </c>
    </row>
    <row r="16" spans="1:15" x14ac:dyDescent="0.25">
      <c r="A16" t="str">
        <f t="shared" si="5"/>
        <v>Me C011</v>
      </c>
      <c r="B16" t="s">
        <v>17</v>
      </c>
      <c r="C16" t="str">
        <f t="shared" si="6"/>
        <v>Ni</v>
      </c>
      <c r="D16" s="6">
        <v>780.6</v>
      </c>
      <c r="E16">
        <v>22</v>
      </c>
      <c r="F16" s="6">
        <f t="shared" si="0"/>
        <v>17173.2</v>
      </c>
      <c r="G16" s="6">
        <f t="shared" si="1"/>
        <v>2060.7840000000001</v>
      </c>
      <c r="H16" s="6">
        <f t="shared" si="2"/>
        <v>15112.416000000001</v>
      </c>
      <c r="I16" s="6">
        <f t="shared" si="3"/>
        <v>2266.8624</v>
      </c>
      <c r="J16" s="41">
        <f t="shared" si="4"/>
        <v>17379.278400000003</v>
      </c>
    </row>
    <row r="17" spans="1:13" x14ac:dyDescent="0.25">
      <c r="A17" t="str">
        <f t="shared" si="5"/>
        <v>Me C012</v>
      </c>
      <c r="B17" t="s">
        <v>19</v>
      </c>
      <c r="C17" t="str">
        <f t="shared" si="6"/>
        <v>Sn</v>
      </c>
      <c r="D17" s="6">
        <v>375</v>
      </c>
      <c r="E17">
        <v>36</v>
      </c>
      <c r="F17" s="6">
        <f t="shared" si="0"/>
        <v>13500</v>
      </c>
      <c r="G17" s="6">
        <f t="shared" si="1"/>
        <v>1620</v>
      </c>
      <c r="H17" s="6">
        <f t="shared" si="2"/>
        <v>11880</v>
      </c>
      <c r="I17" s="6">
        <f t="shared" si="3"/>
        <v>1782</v>
      </c>
      <c r="J17" s="41">
        <f t="shared" si="4"/>
        <v>13662</v>
      </c>
    </row>
    <row r="18" spans="1:13" x14ac:dyDescent="0.25">
      <c r="A18" t="str">
        <f t="shared" si="5"/>
        <v>Me C014</v>
      </c>
      <c r="B18" t="s">
        <v>26</v>
      </c>
      <c r="C18" t="str">
        <f t="shared" si="6"/>
        <v>Zn</v>
      </c>
      <c r="D18" s="6">
        <v>850</v>
      </c>
      <c r="E18">
        <v>14</v>
      </c>
      <c r="F18" s="6">
        <f t="shared" si="0"/>
        <v>11900</v>
      </c>
      <c r="G18" s="6">
        <f t="shared" si="1"/>
        <v>1428</v>
      </c>
      <c r="H18" s="6">
        <f t="shared" si="2"/>
        <v>10472</v>
      </c>
      <c r="I18" s="6">
        <f t="shared" si="3"/>
        <v>1570.8</v>
      </c>
      <c r="J18" s="41">
        <f t="shared" si="4"/>
        <v>12042.8</v>
      </c>
    </row>
    <row r="19" spans="1:13" x14ac:dyDescent="0.25">
      <c r="A19" t="str">
        <f t="shared" si="5"/>
        <v>Me C008</v>
      </c>
      <c r="B19" t="s">
        <v>20</v>
      </c>
      <c r="C19" t="str">
        <f t="shared" si="6"/>
        <v>Cu</v>
      </c>
      <c r="D19" s="6">
        <v>320</v>
      </c>
      <c r="E19">
        <v>30</v>
      </c>
      <c r="F19" s="6">
        <f t="shared" si="0"/>
        <v>9600</v>
      </c>
      <c r="G19" s="6">
        <f t="shared" si="1"/>
        <v>1152</v>
      </c>
      <c r="H19" s="6">
        <f t="shared" si="2"/>
        <v>8448</v>
      </c>
      <c r="I19" s="6">
        <f t="shared" si="3"/>
        <v>1267.2</v>
      </c>
      <c r="J19" s="41">
        <f t="shared" si="4"/>
        <v>9715.2000000000007</v>
      </c>
    </row>
    <row r="20" spans="1:13" x14ac:dyDescent="0.25">
      <c r="A20" t="str">
        <f t="shared" si="5"/>
        <v>Me C012</v>
      </c>
      <c r="B20" t="s">
        <v>22</v>
      </c>
      <c r="C20" t="str">
        <f t="shared" si="6"/>
        <v>Sn</v>
      </c>
      <c r="D20" s="6">
        <v>1465.6</v>
      </c>
      <c r="E20">
        <v>8</v>
      </c>
      <c r="F20" s="6">
        <f t="shared" si="0"/>
        <v>11724.8</v>
      </c>
      <c r="G20" s="6">
        <f t="shared" si="1"/>
        <v>1406.9759999999999</v>
      </c>
      <c r="H20" s="6">
        <f t="shared" si="2"/>
        <v>10317.823999999999</v>
      </c>
      <c r="I20" s="6">
        <f t="shared" si="3"/>
        <v>1547.6735999999999</v>
      </c>
      <c r="J20" s="41">
        <f t="shared" si="4"/>
        <v>11865.497599999999</v>
      </c>
      <c r="L20" s="10"/>
    </row>
    <row r="21" spans="1:13" ht="14.4" x14ac:dyDescent="0.25">
      <c r="A21" t="str">
        <f t="shared" si="5"/>
        <v>Me C009</v>
      </c>
      <c r="B21" t="s">
        <v>24</v>
      </c>
      <c r="C21" t="str">
        <f t="shared" si="6"/>
        <v>Pb</v>
      </c>
      <c r="D21" s="6">
        <v>320</v>
      </c>
      <c r="E21">
        <v>23</v>
      </c>
      <c r="F21" s="6">
        <f t="shared" si="0"/>
        <v>7360</v>
      </c>
      <c r="G21" s="6">
        <f t="shared" si="1"/>
        <v>883.19999999999993</v>
      </c>
      <c r="H21" s="6">
        <f t="shared" si="2"/>
        <v>6476.8</v>
      </c>
      <c r="I21" s="6">
        <f t="shared" si="3"/>
        <v>971.52</v>
      </c>
      <c r="J21" s="41">
        <f t="shared" si="4"/>
        <v>7448.32</v>
      </c>
      <c r="L21" s="13"/>
    </row>
    <row r="22" spans="1:13" x14ac:dyDescent="0.25">
      <c r="A22" t="str">
        <f t="shared" si="5"/>
        <v>Me C014</v>
      </c>
      <c r="B22" t="s">
        <v>26</v>
      </c>
      <c r="C22" t="str">
        <f t="shared" si="6"/>
        <v>Zn</v>
      </c>
      <c r="D22" s="6">
        <v>320</v>
      </c>
      <c r="E22">
        <v>55</v>
      </c>
      <c r="F22" s="6">
        <f t="shared" si="0"/>
        <v>17600</v>
      </c>
      <c r="G22" s="6">
        <f t="shared" si="1"/>
        <v>2112</v>
      </c>
      <c r="H22" s="6">
        <f t="shared" si="2"/>
        <v>15488</v>
      </c>
      <c r="I22" s="6">
        <f t="shared" si="3"/>
        <v>2323.1999999999998</v>
      </c>
      <c r="J22" s="41">
        <f t="shared" si="4"/>
        <v>17811.2</v>
      </c>
    </row>
    <row r="23" spans="1:13" x14ac:dyDescent="0.25">
      <c r="A23" t="str">
        <f t="shared" si="5"/>
        <v>Me C005</v>
      </c>
      <c r="B23" t="s">
        <v>28</v>
      </c>
      <c r="C23" t="str">
        <f t="shared" si="6"/>
        <v>Al</v>
      </c>
      <c r="D23" s="6">
        <v>1050</v>
      </c>
      <c r="E23">
        <v>11</v>
      </c>
      <c r="F23" s="6">
        <f t="shared" si="0"/>
        <v>11550</v>
      </c>
      <c r="G23" s="6">
        <f t="shared" si="1"/>
        <v>1386</v>
      </c>
      <c r="H23" s="6">
        <f t="shared" si="2"/>
        <v>10164</v>
      </c>
      <c r="I23" s="6">
        <f t="shared" si="3"/>
        <v>1524.6</v>
      </c>
      <c r="J23" s="41">
        <f t="shared" si="4"/>
        <v>11688.6</v>
      </c>
    </row>
    <row r="24" spans="1:13" x14ac:dyDescent="0.25">
      <c r="A24" t="str">
        <f t="shared" si="5"/>
        <v>Me C006</v>
      </c>
      <c r="B24" t="s">
        <v>30</v>
      </c>
      <c r="C24" t="str">
        <f t="shared" si="6"/>
        <v>Br</v>
      </c>
      <c r="D24" s="6">
        <v>575.79999999999995</v>
      </c>
      <c r="E24">
        <v>18</v>
      </c>
      <c r="F24" s="6">
        <f t="shared" si="0"/>
        <v>10364.4</v>
      </c>
      <c r="G24" s="6">
        <f t="shared" si="1"/>
        <v>1243.7279999999998</v>
      </c>
      <c r="H24" s="6">
        <f t="shared" si="2"/>
        <v>9120.6720000000005</v>
      </c>
      <c r="I24" s="6">
        <f t="shared" si="3"/>
        <v>1368.1007999999999</v>
      </c>
      <c r="J24" s="41">
        <f t="shared" si="4"/>
        <v>10488.772800000001</v>
      </c>
    </row>
    <row r="25" spans="1:13" x14ac:dyDescent="0.25">
      <c r="A25" t="str">
        <f t="shared" si="5"/>
        <v>Me C013</v>
      </c>
      <c r="B25" t="s">
        <v>13</v>
      </c>
      <c r="C25" t="str">
        <f t="shared" si="6"/>
        <v>V</v>
      </c>
      <c r="D25" s="6">
        <v>1750.8</v>
      </c>
      <c r="E25">
        <v>5</v>
      </c>
      <c r="F25" s="6">
        <f t="shared" si="0"/>
        <v>8754</v>
      </c>
      <c r="G25" s="6">
        <f t="shared" si="1"/>
        <v>1050.48</v>
      </c>
      <c r="H25" s="6">
        <f t="shared" si="2"/>
        <v>7703.52</v>
      </c>
      <c r="I25" s="6">
        <f t="shared" si="3"/>
        <v>1155.528</v>
      </c>
      <c r="J25" s="41">
        <f t="shared" si="4"/>
        <v>8859.0480000000007</v>
      </c>
      <c r="L25" s="15"/>
    </row>
    <row r="26" spans="1:13" x14ac:dyDescent="0.25">
      <c r="A26" t="str">
        <f t="shared" si="5"/>
        <v>Me C010</v>
      </c>
      <c r="B26" t="s">
        <v>15</v>
      </c>
      <c r="C26" t="str">
        <f t="shared" si="6"/>
        <v>Mn</v>
      </c>
      <c r="D26" s="6">
        <v>350</v>
      </c>
      <c r="E26">
        <v>34</v>
      </c>
      <c r="F26" s="6">
        <f t="shared" si="0"/>
        <v>11900</v>
      </c>
      <c r="G26" s="6">
        <f t="shared" si="1"/>
        <v>1428</v>
      </c>
      <c r="H26" s="6">
        <f t="shared" si="2"/>
        <v>10472</v>
      </c>
      <c r="I26" s="6">
        <f t="shared" si="3"/>
        <v>1570.8</v>
      </c>
      <c r="J26" s="41">
        <f t="shared" si="4"/>
        <v>12042.8</v>
      </c>
    </row>
    <row r="27" spans="1:13" x14ac:dyDescent="0.25">
      <c r="A27" t="str">
        <f t="shared" si="5"/>
        <v>Me C011</v>
      </c>
      <c r="B27" t="s">
        <v>17</v>
      </c>
      <c r="C27" t="str">
        <f t="shared" si="6"/>
        <v>Ni</v>
      </c>
      <c r="D27" s="6">
        <v>780.6</v>
      </c>
      <c r="E27">
        <v>15</v>
      </c>
      <c r="F27" s="6">
        <f t="shared" si="0"/>
        <v>11709</v>
      </c>
      <c r="G27" s="6">
        <f t="shared" si="1"/>
        <v>1405.08</v>
      </c>
      <c r="H27" s="6">
        <f t="shared" si="2"/>
        <v>10303.92</v>
      </c>
      <c r="I27" s="6">
        <f t="shared" si="3"/>
        <v>1545.588</v>
      </c>
      <c r="J27" s="41">
        <f t="shared" si="4"/>
        <v>11849.508</v>
      </c>
      <c r="L27" s="15"/>
    </row>
    <row r="28" spans="1:13" ht="14.4" x14ac:dyDescent="0.25">
      <c r="A28" t="str">
        <f t="shared" si="5"/>
        <v>Me C011</v>
      </c>
      <c r="B28" t="s">
        <v>17</v>
      </c>
      <c r="C28" t="str">
        <f t="shared" si="6"/>
        <v>Ni</v>
      </c>
      <c r="D28" s="6">
        <v>780.6</v>
      </c>
      <c r="E28">
        <v>33</v>
      </c>
      <c r="F28" s="6">
        <f t="shared" si="0"/>
        <v>25759.8</v>
      </c>
      <c r="G28" s="6">
        <f t="shared" si="1"/>
        <v>3091.1759999999999</v>
      </c>
      <c r="H28" s="6">
        <f t="shared" si="2"/>
        <v>22668.624</v>
      </c>
      <c r="I28" s="6">
        <f t="shared" si="3"/>
        <v>3400.2936</v>
      </c>
      <c r="J28" s="41">
        <f t="shared" si="4"/>
        <v>26068.917600000001</v>
      </c>
      <c r="L28" s="13"/>
      <c r="M28" s="14"/>
    </row>
    <row r="29" spans="1:13" x14ac:dyDescent="0.25">
      <c r="A29" t="str">
        <f t="shared" si="5"/>
        <v>Me C005</v>
      </c>
      <c r="B29" t="s">
        <v>28</v>
      </c>
      <c r="C29" t="str">
        <f t="shared" si="6"/>
        <v>Al</v>
      </c>
      <c r="D29" s="6">
        <v>1050</v>
      </c>
      <c r="E29">
        <v>12</v>
      </c>
      <c r="F29" s="6">
        <f t="shared" si="0"/>
        <v>12600</v>
      </c>
      <c r="G29" s="6">
        <f t="shared" si="1"/>
        <v>1512</v>
      </c>
      <c r="H29" s="6">
        <f t="shared" si="2"/>
        <v>11088</v>
      </c>
      <c r="I29" s="6">
        <f t="shared" si="3"/>
        <v>1663.2</v>
      </c>
      <c r="J29" s="41">
        <f t="shared" si="4"/>
        <v>12751.2</v>
      </c>
      <c r="L29" s="16"/>
    </row>
    <row r="30" spans="1:13" ht="14.4" x14ac:dyDescent="0.25">
      <c r="A30" t="str">
        <f t="shared" si="5"/>
        <v>Me C007</v>
      </c>
      <c r="B30" t="s">
        <v>11</v>
      </c>
      <c r="C30" t="str">
        <f t="shared" si="6"/>
        <v>Cr</v>
      </c>
      <c r="D30" s="6">
        <v>850</v>
      </c>
      <c r="E30">
        <v>26</v>
      </c>
      <c r="F30" s="6">
        <f t="shared" si="0"/>
        <v>22100</v>
      </c>
      <c r="G30" s="6">
        <f t="shared" si="1"/>
        <v>2652</v>
      </c>
      <c r="H30" s="6">
        <f t="shared" si="2"/>
        <v>19448</v>
      </c>
      <c r="I30" s="6">
        <f t="shared" si="3"/>
        <v>2917.2</v>
      </c>
      <c r="J30" s="41">
        <f t="shared" si="4"/>
        <v>22365.200000000001</v>
      </c>
      <c r="L30" s="13"/>
      <c r="M30" s="14"/>
    </row>
    <row r="31" spans="1:13" x14ac:dyDescent="0.25">
      <c r="A31" t="str">
        <f t="shared" si="5"/>
        <v>Me C010</v>
      </c>
      <c r="B31" t="s">
        <v>15</v>
      </c>
      <c r="C31" t="str">
        <f t="shared" si="6"/>
        <v>Mn</v>
      </c>
      <c r="D31" s="6">
        <v>350</v>
      </c>
      <c r="E31">
        <v>17</v>
      </c>
      <c r="F31" s="6">
        <f t="shared" si="0"/>
        <v>5950</v>
      </c>
      <c r="G31" s="6">
        <f t="shared" si="1"/>
        <v>714</v>
      </c>
      <c r="H31" s="6">
        <f t="shared" si="2"/>
        <v>5236</v>
      </c>
      <c r="I31" s="6">
        <f t="shared" si="3"/>
        <v>785.4</v>
      </c>
      <c r="J31" s="41">
        <f t="shared" si="4"/>
        <v>6021.4</v>
      </c>
      <c r="L31" s="17"/>
    </row>
    <row r="32" spans="1:13" ht="13.8" x14ac:dyDescent="0.25">
      <c r="A32" t="str">
        <f t="shared" si="5"/>
        <v>Me C013</v>
      </c>
      <c r="B32" t="s">
        <v>13</v>
      </c>
      <c r="C32" t="str">
        <f t="shared" si="6"/>
        <v>V</v>
      </c>
      <c r="D32" s="6">
        <v>1465.6</v>
      </c>
      <c r="E32">
        <v>5</v>
      </c>
      <c r="F32" s="6">
        <f t="shared" si="0"/>
        <v>7328</v>
      </c>
      <c r="G32" s="6">
        <f t="shared" si="1"/>
        <v>879.36</v>
      </c>
      <c r="H32" s="6">
        <f t="shared" si="2"/>
        <v>6448.64</v>
      </c>
      <c r="I32" s="6">
        <f t="shared" si="3"/>
        <v>967.29600000000005</v>
      </c>
      <c r="J32" s="41">
        <f t="shared" si="4"/>
        <v>7415.9360000000006</v>
      </c>
      <c r="L32" s="18"/>
    </row>
    <row r="33" spans="1:13" ht="13.8" thickBot="1" x14ac:dyDescent="0.3">
      <c r="A33" t="str">
        <f t="shared" si="5"/>
        <v>Me C005</v>
      </c>
      <c r="B33" t="s">
        <v>28</v>
      </c>
      <c r="C33" t="str">
        <f t="shared" si="6"/>
        <v>Al</v>
      </c>
      <c r="D33" s="42">
        <v>1050</v>
      </c>
      <c r="E33" s="2">
        <v>20</v>
      </c>
      <c r="F33" s="42">
        <f t="shared" si="0"/>
        <v>21000</v>
      </c>
      <c r="G33" s="42">
        <f t="shared" si="1"/>
        <v>2520</v>
      </c>
      <c r="H33" s="42">
        <f t="shared" si="2"/>
        <v>18480</v>
      </c>
      <c r="I33" s="42">
        <f t="shared" si="3"/>
        <v>2772</v>
      </c>
      <c r="J33" s="43">
        <f t="shared" si="4"/>
        <v>21252</v>
      </c>
      <c r="L33" s="19"/>
    </row>
    <row r="34" spans="1:13" x14ac:dyDescent="0.25">
      <c r="F34" s="6"/>
      <c r="G34" s="6"/>
      <c r="H34" s="6"/>
      <c r="I34" s="44" t="s">
        <v>7</v>
      </c>
      <c r="J34" s="45">
        <f>SUM(J13:J33)</f>
        <v>290094.25280000007</v>
      </c>
      <c r="L34" s="19"/>
    </row>
    <row r="35" spans="1:13" x14ac:dyDescent="0.25">
      <c r="F35" s="6"/>
      <c r="G35" s="6"/>
      <c r="H35" s="6"/>
      <c r="I35" s="44" t="s">
        <v>8</v>
      </c>
      <c r="J35" s="46">
        <f>AVERAGE(G13:G33)</f>
        <v>1638.0251428571428</v>
      </c>
      <c r="L35" s="12"/>
    </row>
    <row r="37" spans="1:13" x14ac:dyDescent="0.25">
      <c r="L37" s="12"/>
    </row>
    <row r="38" spans="1:13" x14ac:dyDescent="0.25">
      <c r="L38" s="17"/>
    </row>
    <row r="39" spans="1:13" ht="14.4" x14ac:dyDescent="0.25">
      <c r="L39" s="11"/>
    </row>
    <row r="40" spans="1:13" ht="14.4" x14ac:dyDescent="0.25">
      <c r="L40" s="11"/>
    </row>
    <row r="41" spans="1:13" x14ac:dyDescent="0.25">
      <c r="L41" s="10"/>
    </row>
    <row r="42" spans="1:13" ht="14.4" x14ac:dyDescent="0.25">
      <c r="L42" s="13"/>
      <c r="M42" s="14"/>
    </row>
    <row r="43" spans="1:13" x14ac:dyDescent="0.25">
      <c r="M43" s="20"/>
    </row>
    <row r="44" spans="1:13" x14ac:dyDescent="0.25">
      <c r="L44" s="21"/>
    </row>
    <row r="45" spans="1:13" x14ac:dyDescent="0.25">
      <c r="M45" s="12"/>
    </row>
    <row r="46" spans="1:13" x14ac:dyDescent="0.25">
      <c r="M46" s="12"/>
    </row>
    <row r="47" spans="1:13" x14ac:dyDescent="0.25">
      <c r="L47" s="22"/>
    </row>
    <row r="48" spans="1:13" x14ac:dyDescent="0.25">
      <c r="M48" s="12"/>
    </row>
    <row r="49" spans="14:14" ht="13.8" x14ac:dyDescent="0.25">
      <c r="N49" s="9"/>
    </row>
  </sheetData>
  <printOptions horizontalCentered="1" verticalCentered="1"/>
  <pageMargins left="0.74803149606299213" right="0.27559055118110237" top="0.98425196850393704" bottom="0.98425196850393704" header="0.51181102362204722" footer="0.51181102362204722"/>
  <pageSetup paperSize="9" scale="77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D26" sqref="D26"/>
    </sheetView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Types</vt:lpstr>
      <vt:lpstr>Answer</vt:lpstr>
      <vt:lpstr>Formulas</vt:lpstr>
      <vt:lpstr>Sheet2</vt:lpstr>
      <vt:lpstr>Sheet3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Suzie van der Merwe</dc:creator>
  <cp:lastModifiedBy>Acer</cp:lastModifiedBy>
  <cp:lastPrinted>2020-09-10T17:46:21Z</cp:lastPrinted>
  <dcterms:created xsi:type="dcterms:W3CDTF">2003-07-10T20:47:59Z</dcterms:created>
  <dcterms:modified xsi:type="dcterms:W3CDTF">2020-10-19T08:53:42Z</dcterms:modified>
</cp:coreProperties>
</file>